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ЭтаКнига"/>
  <xr:revisionPtr revIDLastSave="0" documentId="8_{B4EC7094-09E7-4AE9-9E1F-AEC164230F5A}" xr6:coauthVersionLast="47" xr6:coauthVersionMax="47" xr10:uidLastSave="{00000000-0000-0000-0000-000000000000}"/>
  <workbookProtection workbookAlgorithmName="SHA-512" workbookHashValue="ioFwWK6IQjgfzjunKpJmKqUeWlI8agCKsx/Kjz0bLPjQHMizr3IM5iivksU21JFdXwrtrR4mslFxkTAUVWsf9A==" workbookSaltValue="izzNeGP5HjlSaZyLjZh+XQ==" workbookSpinCount="100000" lockStructure="1"/>
  <bookViews>
    <workbookView xWindow="390" yWindow="390" windowWidth="11520" windowHeight="7875" tabRatio="454" firstSheet="2" activeTab="2" xr2:uid="{00000000-000D-0000-FFFF-FFFF00000000}"/>
  </bookViews>
  <sheets>
    <sheet name="Бланк Методички" sheetId="1" r:id="rId1"/>
    <sheet name="Обработка результатов" sheetId="10" state="hidden" r:id="rId2"/>
    <sheet name="Печать" sheetId="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9" l="1"/>
  <c r="J7" i="10"/>
  <c r="K79" i="10" l="1"/>
  <c r="K78" i="10"/>
  <c r="J79" i="10"/>
  <c r="J78" i="10"/>
  <c r="I79" i="10"/>
  <c r="I78" i="10"/>
  <c r="H79" i="10"/>
  <c r="H78" i="10"/>
  <c r="K77" i="10"/>
  <c r="J77" i="10"/>
  <c r="I77" i="10"/>
  <c r="H77" i="10"/>
  <c r="K76" i="10"/>
  <c r="H76" i="10"/>
  <c r="K74" i="10"/>
  <c r="K75" i="10"/>
  <c r="J75" i="10"/>
  <c r="I75" i="10"/>
  <c r="H75" i="10"/>
  <c r="J74" i="10"/>
  <c r="I74" i="10"/>
  <c r="H74" i="10"/>
  <c r="I73" i="10"/>
  <c r="K73" i="10"/>
  <c r="J73" i="10"/>
  <c r="H73" i="10"/>
  <c r="K72" i="10"/>
  <c r="J72" i="10"/>
  <c r="I72" i="10"/>
  <c r="H72" i="10"/>
  <c r="K71" i="10"/>
  <c r="K70" i="10"/>
  <c r="J71" i="10"/>
  <c r="J70" i="10"/>
  <c r="I71" i="10"/>
  <c r="I70" i="10"/>
  <c r="K69" i="10"/>
  <c r="J69" i="10"/>
  <c r="I69" i="10"/>
  <c r="H71" i="10"/>
  <c r="L71" i="10" s="1"/>
  <c r="H70" i="10"/>
  <c r="H69" i="10"/>
  <c r="K68" i="10"/>
  <c r="J68" i="10"/>
  <c r="I68" i="10"/>
  <c r="H68" i="10"/>
  <c r="K67" i="10"/>
  <c r="J67" i="10"/>
  <c r="I67" i="10"/>
  <c r="H67" i="10"/>
  <c r="K66" i="10"/>
  <c r="H66" i="10"/>
  <c r="L66" i="10" s="1"/>
  <c r="K65" i="10"/>
  <c r="J65" i="10"/>
  <c r="I65" i="10"/>
  <c r="H65" i="10"/>
  <c r="K64" i="10"/>
  <c r="J64" i="10"/>
  <c r="I64" i="10"/>
  <c r="H64" i="10"/>
  <c r="K63" i="10"/>
  <c r="H63" i="10"/>
  <c r="H62" i="10"/>
  <c r="I62" i="10"/>
  <c r="J62" i="10"/>
  <c r="K62" i="10"/>
  <c r="K61" i="10"/>
  <c r="J61" i="10"/>
  <c r="I61" i="10"/>
  <c r="H61" i="10"/>
  <c r="L63" i="10" l="1"/>
  <c r="L69" i="10"/>
  <c r="L79" i="10"/>
  <c r="L78" i="10"/>
  <c r="L76" i="10"/>
  <c r="L77" i="10"/>
  <c r="L62" i="10"/>
  <c r="L65" i="10"/>
  <c r="L72" i="10"/>
  <c r="L73" i="10"/>
  <c r="L74" i="10"/>
  <c r="L75" i="10"/>
  <c r="L61" i="10"/>
  <c r="L64" i="10"/>
  <c r="T15" i="10" s="1"/>
  <c r="G19" i="9" s="1"/>
  <c r="L67" i="10"/>
  <c r="T7" i="10" s="1"/>
  <c r="G11" i="9" s="1"/>
  <c r="L68" i="10"/>
  <c r="L70" i="10"/>
  <c r="K60" i="10"/>
  <c r="H60" i="10"/>
  <c r="K59" i="10"/>
  <c r="J59" i="10"/>
  <c r="I59" i="10"/>
  <c r="H59" i="10"/>
  <c r="K58" i="10"/>
  <c r="J58" i="10"/>
  <c r="I58" i="10"/>
  <c r="K57" i="10"/>
  <c r="J57" i="10"/>
  <c r="I57" i="10"/>
  <c r="H57" i="10"/>
  <c r="H58" i="10"/>
  <c r="K56" i="10"/>
  <c r="J56" i="10"/>
  <c r="I56" i="10"/>
  <c r="K55" i="10"/>
  <c r="J55" i="10"/>
  <c r="I55" i="10"/>
  <c r="K54" i="10"/>
  <c r="J54" i="10"/>
  <c r="I54" i="10"/>
  <c r="H56" i="10"/>
  <c r="H55" i="10"/>
  <c r="H54" i="10"/>
  <c r="K53" i="10"/>
  <c r="J53" i="10"/>
  <c r="I53" i="10"/>
  <c r="H53" i="10"/>
  <c r="K52" i="10"/>
  <c r="H52" i="10"/>
  <c r="K51" i="10"/>
  <c r="H51" i="10"/>
  <c r="K50" i="10"/>
  <c r="H50" i="10"/>
  <c r="K49" i="10"/>
  <c r="J49" i="10"/>
  <c r="I49" i="10"/>
  <c r="K48" i="10"/>
  <c r="J48" i="10"/>
  <c r="I48" i="10"/>
  <c r="K47" i="10"/>
  <c r="J47" i="10"/>
  <c r="I47" i="10"/>
  <c r="K46" i="10"/>
  <c r="K45" i="10"/>
  <c r="J45" i="10"/>
  <c r="I45" i="10"/>
  <c r="K44" i="10"/>
  <c r="J44" i="10"/>
  <c r="I44" i="10"/>
  <c r="H44" i="10"/>
  <c r="K43" i="10"/>
  <c r="J43" i="10"/>
  <c r="I43" i="10"/>
  <c r="H43" i="10"/>
  <c r="K42" i="10"/>
  <c r="J42" i="10"/>
  <c r="I42" i="10"/>
  <c r="H42" i="10"/>
  <c r="K41" i="10"/>
  <c r="J41" i="10"/>
  <c r="I41" i="10"/>
  <c r="H41" i="10"/>
  <c r="K40" i="10"/>
  <c r="J40" i="10"/>
  <c r="I40" i="10"/>
  <c r="H40" i="10"/>
  <c r="K39" i="10"/>
  <c r="J39" i="10"/>
  <c r="I39" i="10"/>
  <c r="H39" i="10"/>
  <c r="K38" i="10"/>
  <c r="J38" i="10"/>
  <c r="I38" i="10"/>
  <c r="H38" i="10"/>
  <c r="K37" i="10"/>
  <c r="J37" i="10"/>
  <c r="I37" i="10"/>
  <c r="H37" i="10"/>
  <c r="K36" i="10"/>
  <c r="K35" i="10"/>
  <c r="J35" i="10"/>
  <c r="I35" i="10"/>
  <c r="H35" i="10"/>
  <c r="K34" i="10"/>
  <c r="J34" i="10"/>
  <c r="I34" i="10"/>
  <c r="H34" i="10"/>
  <c r="K33" i="10"/>
  <c r="J33" i="10"/>
  <c r="I33" i="10"/>
  <c r="H33" i="10"/>
  <c r="K32" i="10"/>
  <c r="J32" i="10"/>
  <c r="I32" i="10"/>
  <c r="H32" i="10"/>
  <c r="K31" i="10"/>
  <c r="J31" i="10"/>
  <c r="I31" i="10"/>
  <c r="H31" i="10"/>
  <c r="K30" i="10"/>
  <c r="J30" i="10"/>
  <c r="I30" i="10"/>
  <c r="K29" i="10"/>
  <c r="J29" i="10"/>
  <c r="I29" i="10"/>
  <c r="K28" i="10"/>
  <c r="J28" i="10"/>
  <c r="I28" i="10"/>
  <c r="K27" i="10"/>
  <c r="K26" i="10"/>
  <c r="J26" i="10"/>
  <c r="I26" i="10"/>
  <c r="H26" i="10"/>
  <c r="K25" i="10"/>
  <c r="J25" i="10"/>
  <c r="I25" i="10"/>
  <c r="H25" i="10"/>
  <c r="K24" i="10"/>
  <c r="J24" i="10"/>
  <c r="I24" i="10"/>
  <c r="K23" i="10"/>
  <c r="J23" i="10"/>
  <c r="I23" i="10"/>
  <c r="K22" i="10"/>
  <c r="J22" i="10"/>
  <c r="I22" i="10"/>
  <c r="K21" i="10"/>
  <c r="J21" i="10"/>
  <c r="I21" i="10"/>
  <c r="K20" i="10"/>
  <c r="J20" i="10"/>
  <c r="I20" i="10"/>
  <c r="K19" i="10"/>
  <c r="J19" i="10"/>
  <c r="I19" i="10"/>
  <c r="K18" i="10"/>
  <c r="J18" i="10"/>
  <c r="I18" i="10"/>
  <c r="K17" i="10"/>
  <c r="J17" i="10"/>
  <c r="I17" i="10"/>
  <c r="K16" i="10"/>
  <c r="J16" i="10"/>
  <c r="I16" i="10"/>
  <c r="K15" i="10"/>
  <c r="J15" i="10"/>
  <c r="I15" i="10"/>
  <c r="K14" i="10"/>
  <c r="J14" i="10"/>
  <c r="I14" i="10"/>
  <c r="K13" i="10"/>
  <c r="J13" i="10"/>
  <c r="I13" i="10"/>
  <c r="K12" i="10"/>
  <c r="J12" i="10"/>
  <c r="I12" i="10"/>
  <c r="J11" i="10"/>
  <c r="K11" i="10"/>
  <c r="I11" i="10"/>
  <c r="K10" i="10"/>
  <c r="I10" i="10"/>
  <c r="J10" i="10"/>
  <c r="K9" i="10"/>
  <c r="J9" i="10"/>
  <c r="I9" i="10"/>
  <c r="J8" i="10"/>
  <c r="K8" i="10"/>
  <c r="I8" i="10"/>
  <c r="K7" i="10"/>
  <c r="I7" i="10"/>
  <c r="T19" i="10" l="1"/>
  <c r="G22" i="9" s="1"/>
  <c r="T6" i="10"/>
  <c r="G10" i="9" s="1"/>
  <c r="L51" i="10"/>
  <c r="L60" i="10"/>
  <c r="T35" i="10" s="1"/>
  <c r="G37" i="9" s="1"/>
  <c r="L37" i="10"/>
  <c r="T22" i="10" s="1"/>
  <c r="G25" i="9" s="1"/>
  <c r="L38" i="10"/>
  <c r="L39" i="10"/>
  <c r="L40" i="10"/>
  <c r="L25" i="10"/>
  <c r="L26" i="10"/>
  <c r="T12" i="10" s="1"/>
  <c r="G16" i="9" s="1"/>
  <c r="L53" i="10"/>
  <c r="L54" i="10"/>
  <c r="L58" i="10"/>
  <c r="T5" i="10" s="1"/>
  <c r="G9" i="9" s="1"/>
  <c r="L59" i="10"/>
  <c r="L55" i="10"/>
  <c r="L57" i="10"/>
  <c r="L50" i="10"/>
  <c r="L52" i="10"/>
  <c r="L56" i="10"/>
  <c r="L41" i="10"/>
  <c r="L42" i="10"/>
  <c r="L43" i="10"/>
  <c r="L44" i="10"/>
  <c r="L31" i="10"/>
  <c r="L32" i="10"/>
  <c r="L33" i="10"/>
  <c r="L34" i="10"/>
  <c r="T4" i="10" s="1"/>
  <c r="L35" i="10"/>
  <c r="K6" i="10"/>
  <c r="J6" i="10"/>
  <c r="I6" i="10"/>
  <c r="K5" i="10"/>
  <c r="J5" i="10"/>
  <c r="I5" i="10"/>
  <c r="K4" i="10"/>
  <c r="J4" i="10"/>
  <c r="I4" i="10"/>
  <c r="H49" i="10"/>
  <c r="L49" i="10" s="1"/>
  <c r="H48" i="10"/>
  <c r="L48" i="10" s="1"/>
  <c r="H47" i="10"/>
  <c r="L47" i="10" s="1"/>
  <c r="H46" i="10"/>
  <c r="L46" i="10" s="1"/>
  <c r="H45" i="10"/>
  <c r="L45" i="10" s="1"/>
  <c r="H36" i="10"/>
  <c r="L36" i="10" s="1"/>
  <c r="H30" i="10"/>
  <c r="L30" i="10" s="1"/>
  <c r="H29" i="10"/>
  <c r="L29" i="10" s="1"/>
  <c r="H28" i="10"/>
  <c r="L28" i="10" s="1"/>
  <c r="H27" i="10"/>
  <c r="L27" i="10" s="1"/>
  <c r="T21" i="10" s="1"/>
  <c r="H24" i="10"/>
  <c r="L24" i="10" s="1"/>
  <c r="H23" i="10"/>
  <c r="L23" i="10" s="1"/>
  <c r="H22" i="10"/>
  <c r="L22" i="10" s="1"/>
  <c r="H21" i="10"/>
  <c r="L21" i="10" s="1"/>
  <c r="H20" i="10"/>
  <c r="L20" i="10" s="1"/>
  <c r="H19" i="10"/>
  <c r="L19" i="10" s="1"/>
  <c r="H18" i="10"/>
  <c r="L18" i="10" s="1"/>
  <c r="H17" i="10"/>
  <c r="L17" i="10" s="1"/>
  <c r="T34" i="10" s="1"/>
  <c r="G36" i="9" s="1"/>
  <c r="H16" i="10"/>
  <c r="L16" i="10" s="1"/>
  <c r="H15" i="10"/>
  <c r="L15" i="10" s="1"/>
  <c r="H14" i="10"/>
  <c r="L14" i="10" s="1"/>
  <c r="H13" i="10"/>
  <c r="L13" i="10" s="1"/>
  <c r="H12" i="10"/>
  <c r="L12" i="10" s="1"/>
  <c r="T36" i="10" s="1"/>
  <c r="G38" i="9" s="1"/>
  <c r="H11" i="10"/>
  <c r="L11" i="10" s="1"/>
  <c r="T33" i="10" s="1"/>
  <c r="G35" i="9" s="1"/>
  <c r="H10" i="10"/>
  <c r="L10" i="10" s="1"/>
  <c r="T32" i="10" s="1"/>
  <c r="G34" i="9" s="1"/>
  <c r="H9" i="10"/>
  <c r="L9" i="10" s="1"/>
  <c r="T31" i="10" s="1"/>
  <c r="G33" i="9" s="1"/>
  <c r="H8" i="10"/>
  <c r="L8" i="10" s="1"/>
  <c r="H7" i="10"/>
  <c r="L7" i="10" s="1"/>
  <c r="H6" i="10"/>
  <c r="H5" i="10"/>
  <c r="H4" i="10"/>
  <c r="T14" i="10" l="1"/>
  <c r="G18" i="9" s="1"/>
  <c r="T13" i="10"/>
  <c r="G17" i="9" s="1"/>
  <c r="T9" i="10"/>
  <c r="G13" i="9" s="1"/>
  <c r="T11" i="10"/>
  <c r="G15" i="9" s="1"/>
  <c r="L4" i="10"/>
  <c r="T28" i="10" s="1"/>
  <c r="G30" i="9" s="1"/>
  <c r="T26" i="10"/>
  <c r="G28" i="9" s="1"/>
  <c r="T24" i="10"/>
  <c r="G27" i="9" s="1"/>
  <c r="T23" i="10"/>
  <c r="G26" i="9" s="1"/>
  <c r="G8" i="9"/>
  <c r="T3" i="10"/>
  <c r="H7" i="9" s="1"/>
  <c r="H8" i="9" s="1"/>
  <c r="T10" i="10"/>
  <c r="G14" i="9" s="1"/>
  <c r="G24" i="9"/>
  <c r="T17" i="10"/>
  <c r="L5" i="10"/>
  <c r="T29" i="10" s="1"/>
  <c r="G31" i="9" s="1"/>
  <c r="L6" i="10"/>
  <c r="T30" i="10" s="1"/>
  <c r="G32" i="9" s="1"/>
  <c r="B4" i="9"/>
  <c r="T20" i="10" l="1"/>
  <c r="H23" i="9" s="1"/>
  <c r="H24" i="9" s="1"/>
  <c r="T8" i="10"/>
  <c r="H12" i="9" s="1"/>
  <c r="H13" i="9" s="1"/>
  <c r="G21" i="9"/>
  <c r="T16" i="10"/>
  <c r="H20" i="9" s="1"/>
  <c r="H21" i="9" s="1"/>
  <c r="T27" i="10"/>
  <c r="H29" i="9" s="1"/>
  <c r="H3" i="9"/>
  <c r="B3" i="9"/>
  <c r="E40" i="9" l="1"/>
  <c r="F40" i="9" s="1"/>
  <c r="H30" i="9"/>
</calcChain>
</file>

<file path=xl/sharedStrings.xml><?xml version="1.0" encoding="utf-8"?>
<sst xmlns="http://schemas.openxmlformats.org/spreadsheetml/2006/main" count="602" uniqueCount="224">
  <si>
    <t>Фамилия, имя</t>
  </si>
  <si>
    <t>Возраст</t>
  </si>
  <si>
    <t>Класс</t>
  </si>
  <si>
    <t>ФИО</t>
  </si>
  <si>
    <t>Дата</t>
  </si>
  <si>
    <t>Мальчик</t>
  </si>
  <si>
    <t>Девочка</t>
  </si>
  <si>
    <t>5 Б</t>
  </si>
  <si>
    <t>5 А</t>
  </si>
  <si>
    <t>5 В</t>
  </si>
  <si>
    <t>Ответы</t>
  </si>
  <si>
    <t>Внимательно прочитайте вопросы анкеты и выберите тот вариант ответа, который Вам кажется наиболее точным. 
Если Вы не нашли такого варианта ответа, выберите тот который Вам ближе всего.</t>
  </si>
  <si>
    <t>Какие оценки Вы обычно получали в школе в прошлом году?</t>
  </si>
  <si>
    <t>Сколько уроков вы пропустили за последние четыре недели?</t>
  </si>
  <si>
    <t>В основном отлично</t>
  </si>
  <si>
    <t>В основном хорошо</t>
  </si>
  <si>
    <t>В основном удовлетворительно</t>
  </si>
  <si>
    <t>В основном неудовлетворительно</t>
  </si>
  <si>
    <t>Ни одного</t>
  </si>
  <si>
    <t>Не больше четырёх</t>
  </si>
  <si>
    <t>Не больше десяти</t>
  </si>
  <si>
    <t>Больше десяти</t>
  </si>
  <si>
    <t>В моей школе ученикам предоставлена возможность самоуправления</t>
  </si>
  <si>
    <t>Нет</t>
  </si>
  <si>
    <t>Скорее нет</t>
  </si>
  <si>
    <t>Скорее да</t>
  </si>
  <si>
    <t>Да</t>
  </si>
  <si>
    <t>Учителя привлекают меня к внеклассной работе</t>
  </si>
  <si>
    <t>Мои учителя отмечают мою хорошую учебу и дают мне это понять</t>
  </si>
  <si>
    <t>В моей школе открыты широкие возможности для участия в спортивной, клубной и др. общешкольной жизни</t>
  </si>
  <si>
    <t>В моей школе ученики могут свободно разговаривать один на один с учителем</t>
  </si>
  <si>
    <t>В моей школе я чувствую себя в безопасности</t>
  </si>
  <si>
    <t>Школа информирует моих родителей о моих успехах</t>
  </si>
  <si>
    <t>Учителя поощряют мои старания</t>
  </si>
  <si>
    <t>Ваши оценки лучше, чем у большинства ваших одноклассников?</t>
  </si>
  <si>
    <t>Мне предоставляются возможности участвовать в общественной деятельности класса</t>
  </si>
  <si>
    <t>Ощущаете ли Вы важность и значимость школьной работы, в которой вы участвуете?</t>
  </si>
  <si>
    <t>Почти всегда</t>
  </si>
  <si>
    <t>Часто</t>
  </si>
  <si>
    <t>Иногда</t>
  </si>
  <si>
    <t>Никогда</t>
  </si>
  <si>
    <t>Насколько Вам интересны школьные предметы?</t>
  </si>
  <si>
    <t>Очень интересные и развивающие</t>
  </si>
  <si>
    <t>Довольно интересные</t>
  </si>
  <si>
    <t>Не очень интересные</t>
  </si>
  <si>
    <t>Малоинтересные или совсем не интересные</t>
  </si>
  <si>
    <t>Сильно ошибаются</t>
  </si>
  <si>
    <t>Ошибаются</t>
  </si>
  <si>
    <t>Несильно ошибаются</t>
  </si>
  <si>
    <t>Не ошибаются</t>
  </si>
  <si>
    <t xml:space="preserve">Насколько, по Вашему мнению, ошибаются ровесники... </t>
  </si>
  <si>
    <t xml:space="preserve">Совершая кражу </t>
  </si>
  <si>
    <t>Провоцируя драку</t>
  </si>
  <si>
    <t>Прогуливая школу, когда родители об этом не догадываются</t>
  </si>
  <si>
    <t>Употребляют алкогольные напитки</t>
  </si>
  <si>
    <t>Курят сигареты</t>
  </si>
  <si>
    <t>Курят марихуану или употребляют другие наркотики</t>
  </si>
  <si>
    <t>Считаете ли Вы возможным отстаивать свои интересы с применением физической силы?</t>
  </si>
  <si>
    <t xml:space="preserve">Согласны ли Вы с утверждением, что цель оправдывает средства? </t>
  </si>
  <si>
    <t>Я часто делаю противоположное тому, что говорят мне родители, для того, чтобы разозлить их</t>
  </si>
  <si>
    <t>Являетесь ли вы участником какого-либо неформального общественного движения или общественной организации?</t>
  </si>
  <si>
    <t>Каковы шансы, что вы будете смотреться крутым, если вы…</t>
  </si>
  <si>
    <t>Курите сигарету?</t>
  </si>
  <si>
    <t>Употребляете алкогольные напитки?</t>
  </si>
  <si>
    <t>Активно занимаетесь спортом?</t>
  </si>
  <si>
    <t>Хорошо учитесь?</t>
  </si>
  <si>
    <t>Употребляете спайс или другие наркотики?</t>
  </si>
  <si>
    <t>Никаких или очень мало</t>
  </si>
  <si>
    <t>Немного</t>
  </si>
  <si>
    <t>Довольно большие</t>
  </si>
  <si>
    <t>Очень большие</t>
  </si>
  <si>
    <t>Вы с другом рассматриваете компакт-диски в музыкальном магазине. Вы замечаете, что он/она украла диск. Он/она говорит, улыбаясь, «Какой тебе хочется?  Давай, возьми, пока никто не видит». Никого нет рядом, ни работников, ни других покупателей. Что вы будете делать?</t>
  </si>
  <si>
    <t>Заберете диск и уйдете из магазина</t>
  </si>
  <si>
    <t>Пропустите мимо ушей</t>
  </si>
  <si>
    <t>Скажете, чтобы он/она вернула диск</t>
  </si>
  <si>
    <t>Обратите это в шутку, и скажете, чтобы он/она положил(а) диск назад</t>
  </si>
  <si>
    <t>8 часов вечера и вы собираетесь пойти к другу, когда ваши родители спрашивают, куда вы идете. Вы говорите: «Я только пойду потусуюсь с друзьями». Они не отпускает вас.  Что вы будете делать?</t>
  </si>
  <si>
    <t>В любом случае пойдете</t>
  </si>
  <si>
    <t>Будете с ними спорить</t>
  </si>
  <si>
    <t>Ничего не скажете и останетесь дома заниматься своими делами</t>
  </si>
  <si>
    <t>Вы посетили другую часть города, и вы не знаете там никого вашего возраста. Вы идете по улице, а незнакомый человек вашего возраста идет вам навстречу. Он примерно вашего роста, и мог бы пройти мимо, но специально вас толкает, так что вы чуть не падаете. Что вы скажете или сделаете?</t>
  </si>
  <si>
    <t>Сами толкнете человека</t>
  </si>
  <si>
    <t>Скажете «извините меня» и пойдете дальше</t>
  </si>
  <si>
    <t>Скажете «смотри, куда идешь» и пойдете дальше</t>
  </si>
  <si>
    <t>Выругаетесь и уйдете</t>
  </si>
  <si>
    <t>Придумаете причину, скажете, когда вы вернётесь и попросите разрешения идти</t>
  </si>
  <si>
    <t>Вы у кого-то на вечеринке и один из ваших друзей предлагает вам алкогольный напиток/наркотик. Что вы скажете или сделаете?</t>
  </si>
  <si>
    <t>Выпьете/пробуете</t>
  </si>
  <si>
    <t>Скажете вашему другу: «Нет, спасибо, я не пью/не употребляю"</t>
  </si>
  <si>
    <t>Скажете: «Нет, спасибо» и уйдете</t>
  </si>
  <si>
    <t>Вежливо извинитесь, скажете, что у вас еще есть дела и уйдете</t>
  </si>
  <si>
    <t>Как часто вы посещаете церковные службы и другие мероприятия религиозной направленности?</t>
  </si>
  <si>
    <t>Редко</t>
  </si>
  <si>
    <t>1-2 раза в месяц</t>
  </si>
  <si>
    <t>Примерно раз в неделю или больше</t>
  </si>
  <si>
    <t>Важно думать, прежде чем делать что-либо</t>
  </si>
  <si>
    <t>Считаете ли вы себя «правильным» человеком</t>
  </si>
  <si>
    <t>Я часто действую, не задумываясь о последствиях</t>
  </si>
  <si>
    <t>Как Вы думаете, какова вероятность вреда для людей, если они …</t>
  </si>
  <si>
    <t>Курят одну или больше пачек сигарет в день</t>
  </si>
  <si>
    <t>Употребляют спайс</t>
  </si>
  <si>
    <t>Употребляют энергетические напитки</t>
  </si>
  <si>
    <t>Употребляют алкогольные/пивные напитки хотя бы 1 раз в неделю</t>
  </si>
  <si>
    <t>Никакой</t>
  </si>
  <si>
    <t>Небольшой риск</t>
  </si>
  <si>
    <t>Умеренный риск</t>
  </si>
  <si>
    <t>Большой риск</t>
  </si>
  <si>
    <t>Как часто вы курили сигареты в течение прошедших 30 дней?</t>
  </si>
  <si>
    <t>Вообще не курил(а)</t>
  </si>
  <si>
    <t>Меньше одной сигареты в день</t>
  </si>
  <si>
    <t>От 1 до 10 сигарет в день</t>
  </si>
  <si>
    <t>Более 10 сигарет в день</t>
  </si>
  <si>
    <t>Пробовали ли вы когда-нибудь наркотики?</t>
  </si>
  <si>
    <t>Если кто-то из ваших близких знакомых сверстников захотел приобрести…</t>
  </si>
  <si>
    <t>пиво, вино или крепкие напитки, легко ли это сделать?</t>
  </si>
  <si>
    <t>сигареты, легко ли это сделать?</t>
  </si>
  <si>
    <t>наркотики, легко ли это сделать?</t>
  </si>
  <si>
    <t>Очень легко</t>
  </si>
  <si>
    <t>Довольно легко</t>
  </si>
  <si>
    <t xml:space="preserve">Довольно сложно   </t>
  </si>
  <si>
    <t>Очень сложно</t>
  </si>
  <si>
    <t>Знаете ли вы людей, которые в прошлом …</t>
  </si>
  <si>
    <t xml:space="preserve">Употребляли марихуану или другие наркотики? </t>
  </si>
  <si>
    <t>Продавали или имели дело с наркотиками?</t>
  </si>
  <si>
    <t>Делали незаконные вещи, которые могли привести к осложнениям в отношениях с полицией?</t>
  </si>
  <si>
    <t>Мои близкие замечают, когда я делаю хорошую работу, и дают мне это понять</t>
  </si>
  <si>
    <t>Если мне придется уехать, я буду скучать о тех людях, которые окружали меня в последнее время</t>
  </si>
  <si>
    <t>Мне территориально нравится район, в котором я живу</t>
  </si>
  <si>
    <t>Рядом со мной находятся люди, с которыми я могу разговаривать о важных проблемах</t>
  </si>
  <si>
    <t>Люди часто меняются в моем окружении</t>
  </si>
  <si>
    <t>Сколько раз, со времен начальной школы, вы меняли место жительства?</t>
  </si>
  <si>
    <t>1 или 2 раза</t>
  </si>
  <si>
    <t>5 или 6 раз</t>
  </si>
  <si>
    <t>7 или более</t>
  </si>
  <si>
    <t>Среди близких вам людей есть те, которые гордятся вами и вашими достижениями?</t>
  </si>
  <si>
    <t>Меняли ли вы вуз (техникум, колледж, училищ) в прошлом году?</t>
  </si>
  <si>
    <t>Вы чувствуете себя в безопасности, когда находитесь в кругу своих близких и друзей?</t>
  </si>
  <si>
    <t>Сколько раз за всю жизнь вы меняли школу?</t>
  </si>
  <si>
    <t>1 - 2 раза</t>
  </si>
  <si>
    <t>3 - 4 раза</t>
  </si>
  <si>
    <t>5- 6 раз</t>
  </si>
  <si>
    <t>7 и более</t>
  </si>
  <si>
    <t>Меняли ли вы местожительство за последний год?</t>
  </si>
  <si>
    <t xml:space="preserve">Бывают ли в вашей жизни ситуации, которые кажутся вам безвыходными
</t>
  </si>
  <si>
    <t>Постоянно</t>
  </si>
  <si>
    <t>Практически никогда</t>
  </si>
  <si>
    <t>В вашей семье существуют четкие правила</t>
  </si>
  <si>
    <t>Были ли когда-нибудь у кого-либо в вашей семье проблемы с алкоголем/наркотиками</t>
  </si>
  <si>
    <t>Члены вашей семьи часто обижают и кричат друг на друга</t>
  </si>
  <si>
    <t xml:space="preserve">Хотя бы один из ваших родителей всегда знает, где и с кем вы проводите время
</t>
  </si>
  <si>
    <t xml:space="preserve">Ваши близкие/родители настаивают, чтобы вы звонили, когда собираетесь прийти поздно домой
</t>
  </si>
  <si>
    <t xml:space="preserve">Заметят ли ваши близкие/родители, если вы выпьете пива, вина или крепких алкогольных напитков
</t>
  </si>
  <si>
    <t>В вашей семье существует правило на отказ от употребления алкоголя</t>
  </si>
  <si>
    <t>Ваши близкие замечают, когда вы делаете что-нибудь хорошее и дают вам об этом знать</t>
  </si>
  <si>
    <t>Как часто ваши родители говорят, что гордятся вашими поступками</t>
  </si>
  <si>
    <t>Никогда или почти никогда</t>
  </si>
  <si>
    <t>Всегда</t>
  </si>
  <si>
    <t>Делитесь ли вы своими мыслями и чувствами с родителями (или лицами, которые их заменяют)</t>
  </si>
  <si>
    <t>Если у вас есть личные проблемы, можете ли вы обратиться к близким/родителям (или лицам, которые их заменяют) за помощью</t>
  </si>
  <si>
    <t>Не всегда</t>
  </si>
  <si>
    <t>Что обычно вы предпринимаете в трудных жизненных ситуациях?</t>
  </si>
  <si>
    <t>обращаюсь за помощью к родителям или родственникам</t>
  </si>
  <si>
    <t>обращаюсь за помощью к друзьям</t>
  </si>
  <si>
    <t>обращаюсь за помощью к специалистам</t>
  </si>
  <si>
    <t>рассчитываю только на себя</t>
  </si>
  <si>
    <t>Решая свои проблемы, учитываете ли вы мнения</t>
  </si>
  <si>
    <t>Родителей</t>
  </si>
  <si>
    <t>Педагогов</t>
  </si>
  <si>
    <t>Друзей</t>
  </si>
  <si>
    <t>Номер вопроса</t>
  </si>
  <si>
    <t>Высокий риск</t>
  </si>
  <si>
    <t>Средний риск</t>
  </si>
  <si>
    <t>Низкий риск</t>
  </si>
  <si>
    <t>Риска нет</t>
  </si>
  <si>
    <t>4 балла</t>
  </si>
  <si>
    <t>3 балла</t>
  </si>
  <si>
    <t>2 балла</t>
  </si>
  <si>
    <t>1 балл</t>
  </si>
  <si>
    <t>Г</t>
  </si>
  <si>
    <t>В</t>
  </si>
  <si>
    <t>Б</t>
  </si>
  <si>
    <t>А</t>
  </si>
  <si>
    <t>Г*</t>
  </si>
  <si>
    <t>-</t>
  </si>
  <si>
    <t>Б**</t>
  </si>
  <si>
    <t>Б/В/Г</t>
  </si>
  <si>
    <t>А/Б/В</t>
  </si>
  <si>
    <t>Факторы риска и защиты</t>
  </si>
  <si>
    <t>Отношения с родителями</t>
  </si>
  <si>
    <t>Смена места жительства</t>
  </si>
  <si>
    <t>Система контроля в семье</t>
  </si>
  <si>
    <t>Конфликтность в семье</t>
  </si>
  <si>
    <t>Индивидуальные:</t>
  </si>
  <si>
    <t>Семейный:</t>
  </si>
  <si>
    <t>Успешность</t>
  </si>
  <si>
    <t>Отношение к употреблению психоактивных веществ</t>
  </si>
  <si>
    <t>Отношение к насилию</t>
  </si>
  <si>
    <t>Протестные реакции</t>
  </si>
  <si>
    <t>Наличие позитивных жизненных ориентиров</t>
  </si>
  <si>
    <t>Опыт употребления психоактивных веществ</t>
  </si>
  <si>
    <t>Наличие кризисных ситуаций</t>
  </si>
  <si>
    <t>Взаимоотношения со сверстниками:</t>
  </si>
  <si>
    <t>Влияние среды. Ассоциирование с асоциальным поведением</t>
  </si>
  <si>
    <t>Социально - психологический климат микросреды</t>
  </si>
  <si>
    <t>Общественные (социальные):</t>
  </si>
  <si>
    <t>Участие в общественной деятельности</t>
  </si>
  <si>
    <t>Отношение к религии</t>
  </si>
  <si>
    <t>Доступность психоактивных веществ</t>
  </si>
  <si>
    <t>Социальная «близость» с потребителями психоактивных веществ</t>
  </si>
  <si>
    <t>Связь с микросоциумом</t>
  </si>
  <si>
    <t>Влияние среды. 
Ассоциирование с асоциальным поведением</t>
  </si>
  <si>
    <t>Школьные:</t>
  </si>
  <si>
    <t>Успеваемость</t>
  </si>
  <si>
    <t>Посещаемость</t>
  </si>
  <si>
    <t>Участие в школьном самоуправлении</t>
  </si>
  <si>
    <t>Организация школьного досуга</t>
  </si>
  <si>
    <t>Отношения с учителями</t>
  </si>
  <si>
    <t>Социально-психологический климат</t>
  </si>
  <si>
    <t>Интерес к учебе</t>
  </si>
  <si>
    <t>Смена школы</t>
  </si>
  <si>
    <t>Связь семьи и школы (вопрос 14)</t>
  </si>
  <si>
    <t>Связь семьи и школы</t>
  </si>
  <si>
    <t>Итоговый уровень риска:</t>
  </si>
  <si>
    <t>Исходная оценка наркотизации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</si>
</sst>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scheme val="minor"/>
    </font>
    <font>
      <b/>
      <i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name val="Calibri"/>
      <family val="2"/>
      <charset val="204"/>
      <scheme val="minor"/>
    </font>
    <font>
      <sz val="2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6"/>
      <color rgb="FF000000"/>
      <name val="Cambria"/>
      <family val="1"/>
    </font>
    <font>
      <sz val="20"/>
      <color rgb="FFFF0000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Fill="1"/>
    <xf numFmtId="0" fontId="6" fillId="0" borderId="0" xfId="0" applyFont="1" applyFill="1" applyBorder="1" applyAlignment="1">
      <alignment vertical="center"/>
    </xf>
    <xf numFmtId="0" fontId="0" fillId="0" borderId="0" xfId="0" applyFill="1" applyBorder="1"/>
    <xf numFmtId="0" fontId="7" fillId="0" borderId="0" xfId="0" applyFont="1" applyFill="1" applyBorder="1" applyAlignment="1"/>
    <xf numFmtId="0" fontId="0" fillId="0" borderId="0" xfId="0" applyBorder="1" applyAlignment="1"/>
    <xf numFmtId="0" fontId="0" fillId="0" borderId="0" xfId="0" applyBorder="1"/>
    <xf numFmtId="0" fontId="8" fillId="0" borderId="1" xfId="0" applyFont="1" applyFill="1" applyBorder="1" applyAlignment="1">
      <alignment horizontal="left" vertical="center"/>
    </xf>
    <xf numFmtId="0" fontId="10" fillId="0" borderId="0" xfId="0" applyFont="1"/>
    <xf numFmtId="0" fontId="0" fillId="0" borderId="0" xfId="0" applyProtection="1">
      <protection locked="0"/>
    </xf>
    <xf numFmtId="0" fontId="4" fillId="2" borderId="1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9" fillId="6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6" fillId="7" borderId="1" xfId="0" applyFont="1" applyFill="1" applyBorder="1" applyAlignment="1">
      <alignment horizont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Protection="1"/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Protection="1"/>
    <xf numFmtId="0" fontId="0" fillId="0" borderId="0" xfId="0" applyBorder="1" applyProtection="1"/>
    <xf numFmtId="0" fontId="11" fillId="0" borderId="0" xfId="0" applyFont="1" applyFill="1" applyBorder="1" applyAlignment="1" applyProtection="1">
      <alignment vertical="center"/>
    </xf>
    <xf numFmtId="0" fontId="0" fillId="0" borderId="10" xfId="0" applyBorder="1" applyProtection="1"/>
    <xf numFmtId="0" fontId="0" fillId="0" borderId="9" xfId="0" applyBorder="1" applyProtection="1"/>
    <xf numFmtId="0" fontId="13" fillId="0" borderId="9" xfId="0" applyFont="1" applyBorder="1" applyProtection="1"/>
    <xf numFmtId="0" fontId="13" fillId="0" borderId="7" xfId="0" applyFont="1" applyBorder="1" applyProtection="1"/>
    <xf numFmtId="0" fontId="13" fillId="0" borderId="8" xfId="0" applyFont="1" applyBorder="1" applyProtection="1"/>
    <xf numFmtId="0" fontId="13" fillId="0" borderId="6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6" xfId="0" applyBorder="1" applyProtection="1"/>
    <xf numFmtId="0" fontId="1" fillId="0" borderId="8" xfId="0" applyFont="1" applyBorder="1" applyProtection="1"/>
    <xf numFmtId="0" fontId="1" fillId="0" borderId="6" xfId="0" applyFont="1" applyBorder="1" applyProtection="1"/>
    <xf numFmtId="0" fontId="1" fillId="0" borderId="7" xfId="0" applyFont="1" applyBorder="1" applyProtection="1"/>
    <xf numFmtId="0" fontId="0" fillId="0" borderId="7" xfId="0" applyFill="1" applyBorder="1" applyProtection="1"/>
    <xf numFmtId="0" fontId="0" fillId="0" borderId="8" xfId="0" applyFill="1" applyBorder="1" applyProtection="1"/>
    <xf numFmtId="0" fontId="0" fillId="0" borderId="6" xfId="0" applyFill="1" applyBorder="1" applyProtection="1"/>
    <xf numFmtId="0" fontId="1" fillId="0" borderId="7" xfId="0" applyFont="1" applyFill="1" applyBorder="1" applyProtection="1"/>
    <xf numFmtId="0" fontId="1" fillId="0" borderId="8" xfId="0" applyFont="1" applyFill="1" applyBorder="1" applyProtection="1"/>
    <xf numFmtId="0" fontId="1" fillId="0" borderId="6" xfId="0" applyFont="1" applyFill="1" applyBorder="1" applyProtection="1"/>
    <xf numFmtId="0" fontId="2" fillId="0" borderId="0" xfId="0" applyFont="1" applyAlignment="1" applyProtection="1">
      <alignment vertical="center"/>
    </xf>
    <xf numFmtId="0" fontId="5" fillId="3" borderId="2" xfId="0" applyFont="1" applyFill="1" applyBorder="1" applyAlignment="1" applyProtection="1">
      <alignment horizontal="left" vertical="center" shrinkToFit="1"/>
    </xf>
    <xf numFmtId="0" fontId="5" fillId="3" borderId="4" xfId="0" applyFont="1" applyFill="1" applyBorder="1" applyAlignment="1" applyProtection="1">
      <alignment horizontal="left" vertical="center" shrinkToFit="1"/>
    </xf>
    <xf numFmtId="0" fontId="5" fillId="3" borderId="3" xfId="0" applyFont="1" applyFill="1" applyBorder="1" applyAlignment="1" applyProtection="1">
      <alignment horizontal="left" vertical="center" shrinkToFit="1"/>
    </xf>
    <xf numFmtId="0" fontId="5" fillId="2" borderId="2" xfId="0" applyFont="1" applyFill="1" applyBorder="1" applyAlignment="1" applyProtection="1">
      <alignment horizontal="left" vertical="center" shrinkToFit="1"/>
    </xf>
    <xf numFmtId="0" fontId="5" fillId="2" borderId="4" xfId="0" applyFont="1" applyFill="1" applyBorder="1" applyAlignment="1" applyProtection="1">
      <alignment horizontal="left" vertical="center" shrinkToFit="1"/>
    </xf>
    <xf numFmtId="0" fontId="5" fillId="2" borderId="3" xfId="0" applyFont="1" applyFill="1" applyBorder="1" applyAlignment="1" applyProtection="1">
      <alignment horizontal="left" vertical="center" shrinkToFit="1"/>
    </xf>
    <xf numFmtId="0" fontId="5" fillId="3" borderId="1" xfId="0" applyNumberFormat="1" applyFont="1" applyFill="1" applyBorder="1" applyAlignment="1" applyProtection="1">
      <alignment horizontal="left" vertical="center" shrinkToFit="1"/>
      <protection locked="0"/>
    </xf>
    <xf numFmtId="0" fontId="4" fillId="4" borderId="2" xfId="0" applyFont="1" applyFill="1" applyBorder="1" applyAlignment="1" applyProtection="1">
      <alignment horizontal="left" vertical="center" indent="1"/>
    </xf>
    <xf numFmtId="0" fontId="4" fillId="4" borderId="4" xfId="0" applyFont="1" applyFill="1" applyBorder="1" applyAlignment="1" applyProtection="1">
      <alignment horizontal="left" vertical="center" indent="1"/>
    </xf>
    <xf numFmtId="0" fontId="4" fillId="4" borderId="3" xfId="0" applyFont="1" applyFill="1" applyBorder="1" applyAlignment="1" applyProtection="1">
      <alignment horizontal="left" vertical="center" indent="1"/>
    </xf>
    <xf numFmtId="0" fontId="5" fillId="3" borderId="2" xfId="0" applyNumberFormat="1" applyFont="1" applyFill="1" applyBorder="1" applyAlignment="1" applyProtection="1">
      <alignment horizontal="left" vertical="center" shrinkToFit="1"/>
      <protection locked="0"/>
    </xf>
    <xf numFmtId="0" fontId="5" fillId="3" borderId="4" xfId="0" applyNumberFormat="1" applyFont="1" applyFill="1" applyBorder="1" applyAlignment="1" applyProtection="1">
      <alignment horizontal="left" vertical="center" shrinkToFit="1"/>
      <protection locked="0"/>
    </xf>
    <xf numFmtId="0" fontId="5" fillId="3" borderId="3" xfId="0" applyNumberFormat="1" applyFont="1" applyFill="1" applyBorder="1" applyAlignment="1" applyProtection="1">
      <alignment horizontal="left" vertical="center" shrinkToFit="1"/>
      <protection locked="0"/>
    </xf>
    <xf numFmtId="0" fontId="4" fillId="2" borderId="1" xfId="0" applyFont="1" applyFill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left" vertical="top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left" vertical="center" wrapText="1" shrinkToFit="1"/>
    </xf>
    <xf numFmtId="0" fontId="4" fillId="3" borderId="4" xfId="0" applyFont="1" applyFill="1" applyBorder="1" applyAlignment="1" applyProtection="1">
      <alignment horizontal="left" vertical="center" wrapText="1" shrinkToFit="1"/>
    </xf>
    <xf numFmtId="0" fontId="4" fillId="3" borderId="3" xfId="0" applyFont="1" applyFill="1" applyBorder="1" applyAlignment="1" applyProtection="1">
      <alignment horizontal="left" vertical="center" wrapText="1" shrinkToFit="1"/>
    </xf>
    <xf numFmtId="0" fontId="5" fillId="3" borderId="2" xfId="0" applyFont="1" applyFill="1" applyBorder="1" applyAlignment="1" applyProtection="1">
      <alignment horizontal="left" vertical="center" wrapText="1" shrinkToFit="1"/>
    </xf>
    <xf numFmtId="0" fontId="5" fillId="3" borderId="4" xfId="0" applyFont="1" applyFill="1" applyBorder="1" applyAlignment="1" applyProtection="1">
      <alignment horizontal="left" vertical="center" wrapText="1" shrinkToFit="1"/>
    </xf>
    <xf numFmtId="0" fontId="5" fillId="3" borderId="3" xfId="0" applyFont="1" applyFill="1" applyBorder="1" applyAlignment="1" applyProtection="1">
      <alignment horizontal="left" vertical="center" wrapText="1" shrinkToFit="1"/>
    </xf>
    <xf numFmtId="0" fontId="5" fillId="2" borderId="2" xfId="0" applyFont="1" applyFill="1" applyBorder="1" applyAlignment="1" applyProtection="1">
      <alignment horizontal="left" vertical="center" wrapText="1" shrinkToFit="1"/>
    </xf>
    <xf numFmtId="0" fontId="5" fillId="2" borderId="4" xfId="0" applyFont="1" applyFill="1" applyBorder="1" applyAlignment="1" applyProtection="1">
      <alignment horizontal="left" vertical="center" wrapText="1" shrinkToFit="1"/>
    </xf>
    <xf numFmtId="0" fontId="5" fillId="2" borderId="3" xfId="0" applyFont="1" applyFill="1" applyBorder="1" applyAlignment="1" applyProtection="1">
      <alignment horizontal="left" vertical="center" wrapText="1" shrinkToFit="1"/>
    </xf>
    <xf numFmtId="0" fontId="4" fillId="2" borderId="2" xfId="0" applyFont="1" applyFill="1" applyBorder="1" applyAlignment="1" applyProtection="1">
      <alignment horizontal="left" vertical="center" wrapText="1" shrinkToFit="1"/>
    </xf>
    <xf numFmtId="0" fontId="4" fillId="2" borderId="4" xfId="0" applyFont="1" applyFill="1" applyBorder="1" applyAlignment="1" applyProtection="1">
      <alignment horizontal="left" vertical="center" wrapText="1" shrinkToFit="1"/>
    </xf>
    <xf numFmtId="0" fontId="4" fillId="2" borderId="3" xfId="0" applyFont="1" applyFill="1" applyBorder="1" applyAlignment="1" applyProtection="1">
      <alignment horizontal="left" vertical="center" wrapText="1" shrinkToFit="1"/>
    </xf>
    <xf numFmtId="0" fontId="15" fillId="3" borderId="2" xfId="0" applyFont="1" applyFill="1" applyBorder="1" applyAlignment="1" applyProtection="1">
      <alignment horizontal="left" vertical="center" wrapText="1" shrinkToFit="1"/>
    </xf>
    <xf numFmtId="0" fontId="15" fillId="3" borderId="4" xfId="0" applyFont="1" applyFill="1" applyBorder="1" applyAlignment="1" applyProtection="1">
      <alignment horizontal="left" vertical="center" wrapText="1" shrinkToFit="1"/>
    </xf>
    <xf numFmtId="0" fontId="15" fillId="3" borderId="3" xfId="0" applyFont="1" applyFill="1" applyBorder="1" applyAlignment="1" applyProtection="1">
      <alignment horizontal="left" vertical="center" wrapText="1" shrinkToFit="1"/>
    </xf>
    <xf numFmtId="0" fontId="5" fillId="3" borderId="1" xfId="0" applyNumberFormat="1" applyFont="1" applyFill="1" applyBorder="1" applyAlignment="1" applyProtection="1">
      <alignment horizontal="left" vertical="center" wrapText="1" shrinkToFit="1"/>
      <protection locked="0"/>
    </xf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12" fillId="0" borderId="0" xfId="0" applyFont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2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9" fillId="0" borderId="10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9" fillId="0" borderId="12" xfId="0" applyFont="1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17" fillId="4" borderId="2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7" fillId="0" borderId="6" xfId="0" applyFont="1" applyBorder="1" applyAlignment="1">
      <alignment vertical="center"/>
    </xf>
    <xf numFmtId="0" fontId="6" fillId="7" borderId="1" xfId="0" applyFont="1" applyFill="1" applyBorder="1" applyAlignment="1">
      <alignment horizontal="center"/>
    </xf>
    <xf numFmtId="0" fontId="17" fillId="0" borderId="2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</cellXfs>
  <cellStyles count="1">
    <cellStyle name="Normal" xfId="0" builtinId="0"/>
  </cellStyles>
  <dxfs count="20">
    <dxf>
      <font>
        <color theme="8" tint="0.7999816888943144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auto="1"/>
      </font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</dxfs>
  <tableStyles count="0" defaultTableStyle="TableStyleMedium2" defaultPivotStyle="PivotStyleMedium9"/>
  <colors>
    <mruColors>
      <color rgb="FF4FFF9F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600075</xdr:colOff>
          <xdr:row>1</xdr:row>
          <xdr:rowOff>171450</xdr:rowOff>
        </xdr:from>
        <xdr:to>
          <xdr:col>13</xdr:col>
          <xdr:colOff>428625</xdr:colOff>
          <xdr:row>4</xdr:row>
          <xdr:rowOff>9525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US" sz="1600" b="1" i="0" u="none" strike="noStrike" baseline="0">
                  <a:solidFill>
                    <a:srgbClr val="000000"/>
                  </a:solidFill>
                  <a:latin typeface="Cambria"/>
                  <a:ea typeface="Cambria"/>
                </a:rPr>
                <a:t>Сохранить в PDF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8</xdr:row>
          <xdr:rowOff>0</xdr:rowOff>
        </xdr:from>
        <xdr:to>
          <xdr:col>13</xdr:col>
          <xdr:colOff>447675</xdr:colOff>
          <xdr:row>10</xdr:row>
          <xdr:rowOff>19050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US" sz="1600" b="1" i="0" u="none" strike="noStrike" baseline="0">
                  <a:solidFill>
                    <a:srgbClr val="000000"/>
                  </a:solidFill>
                  <a:latin typeface="Cambria"/>
                  <a:ea typeface="Cambria"/>
                </a:rPr>
                <a:t>Отправить на печать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11</xdr:row>
          <xdr:rowOff>28575</xdr:rowOff>
        </xdr:from>
        <xdr:to>
          <xdr:col>13</xdr:col>
          <xdr:colOff>438150</xdr:colOff>
          <xdr:row>13</xdr:row>
          <xdr:rowOff>57150</xdr:rowOff>
        </xdr:to>
        <xdr:sp macro="" textlink="">
          <xdr:nvSpPr>
            <xdr:cNvPr id="3075" name="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6576" rIns="45720" bIns="36576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FF0000"/>
                  </a:solidFill>
                  <a:latin typeface="Cambria"/>
                  <a:ea typeface="Cambria"/>
                </a:rPr>
                <a:t>Очистить данные данные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600075</xdr:colOff>
          <xdr:row>4</xdr:row>
          <xdr:rowOff>219075</xdr:rowOff>
        </xdr:from>
        <xdr:to>
          <xdr:col>13</xdr:col>
          <xdr:colOff>428625</xdr:colOff>
          <xdr:row>7</xdr:row>
          <xdr:rowOff>9525</xdr:rowOff>
        </xdr:to>
        <xdr:sp macro="" textlink="">
          <xdr:nvSpPr>
            <xdr:cNvPr id="3077" name="Butto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US" sz="1600" b="1" i="0" u="none" strike="noStrike" baseline="0">
                  <a:solidFill>
                    <a:srgbClr val="000000"/>
                  </a:solidFill>
                  <a:latin typeface="Cambria"/>
                  <a:ea typeface="Cambria"/>
                </a:rPr>
                <a:t>Сохранить лист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AH104"/>
  <sheetViews>
    <sheetView showGridLines="0" zoomScaleNormal="100" workbookViewId="0">
      <selection activeCell="L15" sqref="L15:R15"/>
    </sheetView>
  </sheetViews>
  <sheetFormatPr defaultRowHeight="15" x14ac:dyDescent="0.25"/>
  <cols>
    <col min="1" max="1" width="7.5703125" customWidth="1"/>
    <col min="12" max="12" width="12.5703125" customWidth="1"/>
    <col min="16" max="16" width="6.28515625" customWidth="1"/>
    <col min="17" max="17" width="6.140625" customWidth="1"/>
    <col min="19" max="19" width="9.140625" style="23"/>
    <col min="20" max="25" width="9.140625" style="23" customWidth="1"/>
    <col min="26" max="26" width="9.140625" style="23"/>
    <col min="27" max="27" width="9.140625" style="23" hidden="1" customWidth="1"/>
    <col min="28" max="31" width="9.140625" style="23"/>
    <col min="32" max="34" width="0" hidden="1" customWidth="1"/>
  </cols>
  <sheetData>
    <row r="1" spans="1:34" s="23" customFormat="1" ht="1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AG1" s="23">
        <v>10</v>
      </c>
      <c r="AH1" s="23" t="s">
        <v>8</v>
      </c>
    </row>
    <row r="2" spans="1:34" ht="19.5" customHeight="1" x14ac:dyDescent="0.25">
      <c r="A2" s="60" t="s">
        <v>0</v>
      </c>
      <c r="B2" s="60"/>
      <c r="C2" s="60"/>
      <c r="D2" s="61"/>
      <c r="E2" s="61"/>
      <c r="F2" s="61"/>
      <c r="G2" s="61"/>
      <c r="H2" s="61"/>
      <c r="I2" s="61"/>
      <c r="J2" s="23"/>
      <c r="K2" s="58" t="s">
        <v>2</v>
      </c>
      <c r="L2" s="58"/>
      <c r="M2" s="59"/>
      <c r="N2" s="59"/>
      <c r="O2" s="59"/>
      <c r="P2" s="9"/>
      <c r="Q2" s="9"/>
      <c r="R2" s="9"/>
      <c r="AG2">
        <v>11</v>
      </c>
      <c r="AH2" t="s">
        <v>7</v>
      </c>
    </row>
    <row r="3" spans="1:34" ht="18.75" x14ac:dyDescent="0.25">
      <c r="A3" s="60" t="s">
        <v>1</v>
      </c>
      <c r="B3" s="60"/>
      <c r="C3" s="60"/>
      <c r="D3" s="62"/>
      <c r="E3" s="63"/>
      <c r="F3" s="63"/>
      <c r="G3" s="63"/>
      <c r="H3" s="63"/>
      <c r="I3" s="64"/>
      <c r="J3" s="23"/>
      <c r="K3" s="23"/>
      <c r="L3" s="23"/>
      <c r="M3" s="23"/>
      <c r="N3" s="23"/>
      <c r="O3" s="23"/>
      <c r="P3" s="25"/>
      <c r="Q3" s="25"/>
      <c r="R3" s="25"/>
      <c r="S3" s="25"/>
      <c r="AG3">
        <v>12</v>
      </c>
      <c r="AH3" t="s">
        <v>9</v>
      </c>
    </row>
    <row r="4" spans="1:34" s="23" customFormat="1" x14ac:dyDescent="0.25">
      <c r="AG4" s="23">
        <v>13</v>
      </c>
    </row>
    <row r="5" spans="1:34" ht="23.25" customHeight="1" x14ac:dyDescent="0.25">
      <c r="A5" s="65" t="s">
        <v>11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AF5" t="s">
        <v>5</v>
      </c>
      <c r="AG5">
        <v>14</v>
      </c>
    </row>
    <row r="6" spans="1:34" ht="18" customHeight="1" x14ac:dyDescent="0.25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AF6" t="s">
        <v>6</v>
      </c>
      <c r="AG6">
        <v>15</v>
      </c>
    </row>
    <row r="7" spans="1:34" ht="22.5" customHeight="1" x14ac:dyDescent="0.25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AG7">
        <v>16</v>
      </c>
    </row>
    <row r="8" spans="1:34" ht="20.25" customHeight="1" x14ac:dyDescent="0.25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</row>
    <row r="9" spans="1:34" s="23" customFormat="1" ht="18.75" customHeight="1" x14ac:dyDescent="0.2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1"/>
      <c r="Q9" s="22"/>
      <c r="R9" s="22"/>
      <c r="S9" s="22"/>
      <c r="T9" s="22"/>
    </row>
    <row r="10" spans="1:34" s="23" customFormat="1" x14ac:dyDescent="0.25">
      <c r="AA10" s="24" t="s">
        <v>14</v>
      </c>
    </row>
    <row r="11" spans="1:34" ht="24" customHeight="1" x14ac:dyDescent="0.25">
      <c r="A11" s="10">
        <v>6</v>
      </c>
      <c r="B11" s="48" t="s">
        <v>12</v>
      </c>
      <c r="C11" s="49"/>
      <c r="D11" s="49"/>
      <c r="E11" s="49"/>
      <c r="F11" s="49"/>
      <c r="G11" s="49"/>
      <c r="H11" s="49"/>
      <c r="I11" s="49"/>
      <c r="J11" s="49"/>
      <c r="K11" s="50"/>
      <c r="L11" s="55"/>
      <c r="M11" s="56"/>
      <c r="N11" s="56"/>
      <c r="O11" s="56"/>
      <c r="P11" s="56"/>
      <c r="Q11" s="56"/>
      <c r="R11" s="57"/>
      <c r="AA11" s="24" t="s">
        <v>15</v>
      </c>
    </row>
    <row r="12" spans="1:34" ht="24" customHeight="1" x14ac:dyDescent="0.25">
      <c r="A12" s="10">
        <v>7</v>
      </c>
      <c r="B12" s="45" t="s">
        <v>13</v>
      </c>
      <c r="C12" s="46"/>
      <c r="D12" s="46"/>
      <c r="E12" s="46"/>
      <c r="F12" s="46"/>
      <c r="G12" s="46"/>
      <c r="H12" s="46"/>
      <c r="I12" s="46"/>
      <c r="J12" s="46"/>
      <c r="K12" s="47"/>
      <c r="L12" s="55"/>
      <c r="M12" s="56"/>
      <c r="N12" s="56"/>
      <c r="O12" s="56"/>
      <c r="P12" s="56"/>
      <c r="Q12" s="56"/>
      <c r="R12" s="57"/>
      <c r="AA12" s="24" t="s">
        <v>16</v>
      </c>
    </row>
    <row r="13" spans="1:34" ht="24" customHeight="1" x14ac:dyDescent="0.25">
      <c r="A13" s="10">
        <v>8</v>
      </c>
      <c r="B13" s="48" t="s">
        <v>22</v>
      </c>
      <c r="C13" s="49"/>
      <c r="D13" s="49"/>
      <c r="E13" s="49"/>
      <c r="F13" s="49"/>
      <c r="G13" s="49"/>
      <c r="H13" s="49"/>
      <c r="I13" s="49"/>
      <c r="J13" s="49"/>
      <c r="K13" s="50"/>
      <c r="L13" s="51"/>
      <c r="M13" s="51"/>
      <c r="N13" s="51"/>
      <c r="O13" s="51"/>
      <c r="P13" s="51"/>
      <c r="Q13" s="51"/>
      <c r="R13" s="51"/>
      <c r="AA13" s="24" t="s">
        <v>17</v>
      </c>
    </row>
    <row r="14" spans="1:34" ht="24" customHeight="1" x14ac:dyDescent="0.25">
      <c r="A14" s="10">
        <v>9</v>
      </c>
      <c r="B14" s="45" t="s">
        <v>27</v>
      </c>
      <c r="C14" s="46"/>
      <c r="D14" s="46"/>
      <c r="E14" s="46"/>
      <c r="F14" s="46"/>
      <c r="G14" s="46"/>
      <c r="H14" s="46"/>
      <c r="I14" s="46"/>
      <c r="J14" s="46"/>
      <c r="K14" s="47"/>
      <c r="L14" s="51"/>
      <c r="M14" s="51"/>
      <c r="N14" s="51"/>
      <c r="O14" s="51"/>
      <c r="P14" s="51"/>
      <c r="Q14" s="51"/>
      <c r="R14" s="51"/>
      <c r="AA14" s="26" t="s">
        <v>18</v>
      </c>
      <c r="AB14" s="24"/>
    </row>
    <row r="15" spans="1:34" ht="24" customHeight="1" x14ac:dyDescent="0.25">
      <c r="A15" s="10">
        <v>10</v>
      </c>
      <c r="B15" s="48" t="s">
        <v>28</v>
      </c>
      <c r="C15" s="49"/>
      <c r="D15" s="49"/>
      <c r="E15" s="49"/>
      <c r="F15" s="49"/>
      <c r="G15" s="49"/>
      <c r="H15" s="49"/>
      <c r="I15" s="49"/>
      <c r="J15" s="49"/>
      <c r="K15" s="50"/>
      <c r="L15" s="51"/>
      <c r="M15" s="51"/>
      <c r="N15" s="51"/>
      <c r="O15" s="51"/>
      <c r="P15" s="51"/>
      <c r="Q15" s="51"/>
      <c r="R15" s="51"/>
      <c r="AA15" s="27" t="s">
        <v>19</v>
      </c>
      <c r="AB15" s="24"/>
    </row>
    <row r="16" spans="1:34" ht="24" customHeight="1" x14ac:dyDescent="0.25">
      <c r="A16" s="10">
        <v>11</v>
      </c>
      <c r="B16" s="45" t="s">
        <v>29</v>
      </c>
      <c r="C16" s="46"/>
      <c r="D16" s="46"/>
      <c r="E16" s="46"/>
      <c r="F16" s="46"/>
      <c r="G16" s="46"/>
      <c r="H16" s="46"/>
      <c r="I16" s="46"/>
      <c r="J16" s="46"/>
      <c r="K16" s="47"/>
      <c r="L16" s="51"/>
      <c r="M16" s="51"/>
      <c r="N16" s="51"/>
      <c r="O16" s="51"/>
      <c r="P16" s="51"/>
      <c r="Q16" s="51"/>
      <c r="R16" s="51"/>
      <c r="AA16" s="28" t="s">
        <v>20</v>
      </c>
      <c r="AB16" s="24"/>
    </row>
    <row r="17" spans="1:28" ht="24" customHeight="1" x14ac:dyDescent="0.25">
      <c r="A17" s="10">
        <v>12</v>
      </c>
      <c r="B17" s="48" t="s">
        <v>30</v>
      </c>
      <c r="C17" s="49"/>
      <c r="D17" s="49"/>
      <c r="E17" s="49"/>
      <c r="F17" s="49"/>
      <c r="G17" s="49"/>
      <c r="H17" s="49"/>
      <c r="I17" s="49"/>
      <c r="J17" s="49"/>
      <c r="K17" s="50"/>
      <c r="L17" s="51"/>
      <c r="M17" s="51"/>
      <c r="N17" s="51"/>
      <c r="O17" s="51"/>
      <c r="P17" s="51"/>
      <c r="Q17" s="51"/>
      <c r="R17" s="51"/>
      <c r="AA17" s="28" t="s">
        <v>21</v>
      </c>
      <c r="AB17" s="24"/>
    </row>
    <row r="18" spans="1:28" ht="24" customHeight="1" x14ac:dyDescent="0.25">
      <c r="A18" s="10">
        <v>13</v>
      </c>
      <c r="B18" s="45" t="s">
        <v>31</v>
      </c>
      <c r="C18" s="46"/>
      <c r="D18" s="46"/>
      <c r="E18" s="46"/>
      <c r="F18" s="46"/>
      <c r="G18" s="46"/>
      <c r="H18" s="46"/>
      <c r="I18" s="46"/>
      <c r="J18" s="46"/>
      <c r="K18" s="47"/>
      <c r="L18" s="51"/>
      <c r="M18" s="51"/>
      <c r="N18" s="51"/>
      <c r="O18" s="51"/>
      <c r="P18" s="51"/>
      <c r="Q18" s="51"/>
      <c r="R18" s="51"/>
      <c r="AA18" s="29" t="s">
        <v>23</v>
      </c>
    </row>
    <row r="19" spans="1:28" ht="24" customHeight="1" x14ac:dyDescent="0.25">
      <c r="A19" s="10">
        <v>14</v>
      </c>
      <c r="B19" s="48" t="s">
        <v>32</v>
      </c>
      <c r="C19" s="49"/>
      <c r="D19" s="49"/>
      <c r="E19" s="49"/>
      <c r="F19" s="49"/>
      <c r="G19" s="49"/>
      <c r="H19" s="49"/>
      <c r="I19" s="49"/>
      <c r="J19" s="49"/>
      <c r="K19" s="50"/>
      <c r="L19" s="51"/>
      <c r="M19" s="51"/>
      <c r="N19" s="51"/>
      <c r="O19" s="51"/>
      <c r="P19" s="51"/>
      <c r="Q19" s="51"/>
      <c r="R19" s="51"/>
      <c r="AA19" s="30" t="s">
        <v>24</v>
      </c>
    </row>
    <row r="20" spans="1:28" ht="24" customHeight="1" x14ac:dyDescent="0.25">
      <c r="A20" s="10">
        <v>15</v>
      </c>
      <c r="B20" s="45" t="s">
        <v>33</v>
      </c>
      <c r="C20" s="46"/>
      <c r="D20" s="46"/>
      <c r="E20" s="46"/>
      <c r="F20" s="46"/>
      <c r="G20" s="46"/>
      <c r="H20" s="46"/>
      <c r="I20" s="46"/>
      <c r="J20" s="46"/>
      <c r="K20" s="47"/>
      <c r="L20" s="51"/>
      <c r="M20" s="51"/>
      <c r="N20" s="51"/>
      <c r="O20" s="51"/>
      <c r="P20" s="51"/>
      <c r="Q20" s="51"/>
      <c r="R20" s="51"/>
      <c r="AA20" s="30" t="s">
        <v>25</v>
      </c>
    </row>
    <row r="21" spans="1:28" ht="24" customHeight="1" x14ac:dyDescent="0.25">
      <c r="A21" s="10">
        <v>16</v>
      </c>
      <c r="B21" s="48" t="s">
        <v>34</v>
      </c>
      <c r="C21" s="49"/>
      <c r="D21" s="49"/>
      <c r="E21" s="49"/>
      <c r="F21" s="49"/>
      <c r="G21" s="49"/>
      <c r="H21" s="49"/>
      <c r="I21" s="49"/>
      <c r="J21" s="49"/>
      <c r="K21" s="50"/>
      <c r="L21" s="51"/>
      <c r="M21" s="51"/>
      <c r="N21" s="51"/>
      <c r="O21" s="51"/>
      <c r="P21" s="51"/>
      <c r="Q21" s="51"/>
      <c r="R21" s="51"/>
      <c r="AA21" s="30" t="s">
        <v>26</v>
      </c>
    </row>
    <row r="22" spans="1:28" ht="24" customHeight="1" x14ac:dyDescent="0.25">
      <c r="A22" s="10">
        <v>17</v>
      </c>
      <c r="B22" s="45" t="s">
        <v>35</v>
      </c>
      <c r="C22" s="46"/>
      <c r="D22" s="46"/>
      <c r="E22" s="46"/>
      <c r="F22" s="46"/>
      <c r="G22" s="46"/>
      <c r="H22" s="46"/>
      <c r="I22" s="46"/>
      <c r="J22" s="46"/>
      <c r="K22" s="47"/>
      <c r="L22" s="51"/>
      <c r="M22" s="51"/>
      <c r="N22" s="51"/>
      <c r="O22" s="51"/>
      <c r="P22" s="51"/>
      <c r="Q22" s="51"/>
      <c r="R22" s="51"/>
      <c r="AA22" s="29" t="s">
        <v>37</v>
      </c>
    </row>
    <row r="23" spans="1:28" ht="24" customHeight="1" x14ac:dyDescent="0.25">
      <c r="A23" s="10">
        <v>18</v>
      </c>
      <c r="B23" s="48" t="s">
        <v>36</v>
      </c>
      <c r="C23" s="49"/>
      <c r="D23" s="49"/>
      <c r="E23" s="49"/>
      <c r="F23" s="49"/>
      <c r="G23" s="49"/>
      <c r="H23" s="49"/>
      <c r="I23" s="49"/>
      <c r="J23" s="49"/>
      <c r="K23" s="50"/>
      <c r="L23" s="51"/>
      <c r="M23" s="51"/>
      <c r="N23" s="51"/>
      <c r="O23" s="51"/>
      <c r="P23" s="51"/>
      <c r="Q23" s="51"/>
      <c r="R23" s="51"/>
      <c r="AA23" s="30" t="s">
        <v>38</v>
      </c>
    </row>
    <row r="24" spans="1:28" ht="24" customHeight="1" x14ac:dyDescent="0.25">
      <c r="A24" s="10">
        <v>19</v>
      </c>
      <c r="B24" s="45" t="s">
        <v>41</v>
      </c>
      <c r="C24" s="46"/>
      <c r="D24" s="46"/>
      <c r="E24" s="46"/>
      <c r="F24" s="46"/>
      <c r="G24" s="46"/>
      <c r="H24" s="46"/>
      <c r="I24" s="46"/>
      <c r="J24" s="46"/>
      <c r="K24" s="47"/>
      <c r="L24" s="51"/>
      <c r="M24" s="51"/>
      <c r="N24" s="51"/>
      <c r="O24" s="51"/>
      <c r="P24" s="51"/>
      <c r="Q24" s="51"/>
      <c r="R24" s="51"/>
      <c r="AA24" s="30" t="s">
        <v>39</v>
      </c>
    </row>
    <row r="25" spans="1:28" ht="24" customHeight="1" x14ac:dyDescent="0.25">
      <c r="A25" s="52" t="s">
        <v>50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4"/>
      <c r="AA25" s="31" t="s">
        <v>40</v>
      </c>
    </row>
    <row r="26" spans="1:28" ht="24" customHeight="1" x14ac:dyDescent="0.25">
      <c r="A26" s="10">
        <v>20</v>
      </c>
      <c r="B26" s="45" t="s">
        <v>51</v>
      </c>
      <c r="C26" s="46"/>
      <c r="D26" s="46"/>
      <c r="E26" s="46"/>
      <c r="F26" s="46"/>
      <c r="G26" s="46"/>
      <c r="H26" s="46"/>
      <c r="I26" s="46"/>
      <c r="J26" s="46"/>
      <c r="K26" s="47"/>
      <c r="L26" s="51"/>
      <c r="M26" s="51"/>
      <c r="N26" s="51"/>
      <c r="O26" s="51"/>
      <c r="P26" s="51"/>
      <c r="Q26" s="51"/>
      <c r="R26" s="51"/>
      <c r="AA26" s="32" t="s">
        <v>42</v>
      </c>
    </row>
    <row r="27" spans="1:28" ht="24" customHeight="1" x14ac:dyDescent="0.25">
      <c r="A27" s="10">
        <v>21</v>
      </c>
      <c r="B27" s="48" t="s">
        <v>52</v>
      </c>
      <c r="C27" s="49"/>
      <c r="D27" s="49"/>
      <c r="E27" s="49"/>
      <c r="F27" s="49"/>
      <c r="G27" s="49"/>
      <c r="H27" s="49"/>
      <c r="I27" s="49"/>
      <c r="J27" s="49"/>
      <c r="K27" s="50"/>
      <c r="L27" s="51"/>
      <c r="M27" s="51"/>
      <c r="N27" s="51"/>
      <c r="O27" s="51"/>
      <c r="P27" s="51"/>
      <c r="Q27" s="51"/>
      <c r="R27" s="51"/>
      <c r="AA27" s="33" t="s">
        <v>43</v>
      </c>
    </row>
    <row r="28" spans="1:28" ht="24" customHeight="1" x14ac:dyDescent="0.25">
      <c r="A28" s="10">
        <v>22</v>
      </c>
      <c r="B28" s="45" t="s">
        <v>53</v>
      </c>
      <c r="C28" s="46"/>
      <c r="D28" s="46"/>
      <c r="E28" s="46"/>
      <c r="F28" s="46"/>
      <c r="G28" s="46"/>
      <c r="H28" s="46"/>
      <c r="I28" s="46"/>
      <c r="J28" s="46"/>
      <c r="K28" s="47"/>
      <c r="L28" s="51"/>
      <c r="M28" s="51"/>
      <c r="N28" s="51"/>
      <c r="O28" s="51"/>
      <c r="P28" s="51"/>
      <c r="Q28" s="51"/>
      <c r="R28" s="51"/>
      <c r="AA28" s="33" t="s">
        <v>44</v>
      </c>
    </row>
    <row r="29" spans="1:28" ht="24" customHeight="1" x14ac:dyDescent="0.25">
      <c r="A29" s="10">
        <v>23</v>
      </c>
      <c r="B29" s="48" t="s">
        <v>54</v>
      </c>
      <c r="C29" s="49"/>
      <c r="D29" s="49"/>
      <c r="E29" s="49"/>
      <c r="F29" s="49"/>
      <c r="G29" s="49"/>
      <c r="H29" s="49"/>
      <c r="I29" s="49"/>
      <c r="J29" s="49"/>
      <c r="K29" s="50"/>
      <c r="L29" s="51"/>
      <c r="M29" s="51"/>
      <c r="N29" s="51"/>
      <c r="O29" s="51"/>
      <c r="P29" s="51"/>
      <c r="Q29" s="51"/>
      <c r="R29" s="51"/>
      <c r="AA29" s="34" t="s">
        <v>45</v>
      </c>
    </row>
    <row r="30" spans="1:28" ht="24" customHeight="1" x14ac:dyDescent="0.25">
      <c r="A30" s="10">
        <v>24</v>
      </c>
      <c r="B30" s="45" t="s">
        <v>55</v>
      </c>
      <c r="C30" s="46"/>
      <c r="D30" s="46"/>
      <c r="E30" s="46"/>
      <c r="F30" s="46"/>
      <c r="G30" s="46"/>
      <c r="H30" s="46"/>
      <c r="I30" s="46"/>
      <c r="J30" s="46"/>
      <c r="K30" s="47"/>
      <c r="L30" s="51"/>
      <c r="M30" s="51"/>
      <c r="N30" s="51"/>
      <c r="O30" s="51"/>
      <c r="P30" s="51"/>
      <c r="Q30" s="51"/>
      <c r="R30" s="51"/>
      <c r="AA30" s="32" t="s">
        <v>46</v>
      </c>
    </row>
    <row r="31" spans="1:28" ht="24" customHeight="1" x14ac:dyDescent="0.25">
      <c r="A31" s="10">
        <v>25</v>
      </c>
      <c r="B31" s="48" t="s">
        <v>56</v>
      </c>
      <c r="C31" s="49"/>
      <c r="D31" s="49"/>
      <c r="E31" s="49"/>
      <c r="F31" s="49"/>
      <c r="G31" s="49"/>
      <c r="H31" s="49"/>
      <c r="I31" s="49"/>
      <c r="J31" s="49"/>
      <c r="K31" s="50"/>
      <c r="L31" s="51"/>
      <c r="M31" s="51"/>
      <c r="N31" s="51"/>
      <c r="O31" s="51"/>
      <c r="P31" s="51"/>
      <c r="Q31" s="51"/>
      <c r="R31" s="51"/>
      <c r="AA31" s="33" t="s">
        <v>47</v>
      </c>
    </row>
    <row r="32" spans="1:28" ht="24" customHeight="1" x14ac:dyDescent="0.25">
      <c r="A32" s="10">
        <v>26</v>
      </c>
      <c r="B32" s="45" t="s">
        <v>57</v>
      </c>
      <c r="C32" s="46"/>
      <c r="D32" s="46"/>
      <c r="E32" s="46"/>
      <c r="F32" s="46"/>
      <c r="G32" s="46"/>
      <c r="H32" s="46"/>
      <c r="I32" s="46"/>
      <c r="J32" s="46"/>
      <c r="K32" s="47"/>
      <c r="L32" s="51"/>
      <c r="M32" s="51"/>
      <c r="N32" s="51"/>
      <c r="O32" s="51"/>
      <c r="P32" s="51"/>
      <c r="Q32" s="51"/>
      <c r="R32" s="51"/>
      <c r="AA32" s="33" t="s">
        <v>48</v>
      </c>
    </row>
    <row r="33" spans="1:27" ht="24" customHeight="1" x14ac:dyDescent="0.25">
      <c r="A33" s="10">
        <v>27</v>
      </c>
      <c r="B33" s="48" t="s">
        <v>58</v>
      </c>
      <c r="C33" s="49"/>
      <c r="D33" s="49"/>
      <c r="E33" s="49"/>
      <c r="F33" s="49"/>
      <c r="G33" s="49"/>
      <c r="H33" s="49"/>
      <c r="I33" s="49"/>
      <c r="J33" s="49"/>
      <c r="K33" s="50"/>
      <c r="L33" s="51"/>
      <c r="M33" s="51"/>
      <c r="N33" s="51"/>
      <c r="O33" s="51"/>
      <c r="P33" s="51"/>
      <c r="Q33" s="51"/>
      <c r="R33" s="51"/>
      <c r="AA33" s="33" t="s">
        <v>49</v>
      </c>
    </row>
    <row r="34" spans="1:27" ht="24" customHeight="1" x14ac:dyDescent="0.25">
      <c r="A34" s="10">
        <v>28</v>
      </c>
      <c r="B34" s="45" t="s">
        <v>59</v>
      </c>
      <c r="C34" s="46"/>
      <c r="D34" s="46"/>
      <c r="E34" s="46"/>
      <c r="F34" s="46"/>
      <c r="G34" s="46"/>
      <c r="H34" s="46"/>
      <c r="I34" s="46"/>
      <c r="J34" s="46"/>
      <c r="K34" s="47"/>
      <c r="L34" s="51"/>
      <c r="M34" s="51"/>
      <c r="N34" s="51"/>
      <c r="O34" s="51"/>
      <c r="P34" s="51"/>
      <c r="Q34" s="51"/>
      <c r="R34" s="51"/>
      <c r="AA34" s="32" t="s">
        <v>26</v>
      </c>
    </row>
    <row r="35" spans="1:27" ht="24" customHeight="1" x14ac:dyDescent="0.25">
      <c r="A35" s="10">
        <v>29</v>
      </c>
      <c r="B35" s="48" t="s">
        <v>60</v>
      </c>
      <c r="C35" s="49"/>
      <c r="D35" s="49"/>
      <c r="E35" s="49"/>
      <c r="F35" s="49"/>
      <c r="G35" s="49"/>
      <c r="H35" s="49"/>
      <c r="I35" s="49"/>
      <c r="J35" s="49"/>
      <c r="K35" s="50"/>
      <c r="L35" s="51"/>
      <c r="M35" s="51"/>
      <c r="N35" s="51"/>
      <c r="O35" s="51"/>
      <c r="P35" s="51"/>
      <c r="Q35" s="51"/>
      <c r="R35" s="51"/>
      <c r="AA35" s="33" t="s">
        <v>25</v>
      </c>
    </row>
    <row r="36" spans="1:27" ht="24" customHeight="1" x14ac:dyDescent="0.25">
      <c r="A36" s="52" t="s">
        <v>61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4"/>
      <c r="AA36" s="33" t="s">
        <v>24</v>
      </c>
    </row>
    <row r="37" spans="1:27" ht="24" customHeight="1" x14ac:dyDescent="0.25">
      <c r="A37" s="10">
        <v>30</v>
      </c>
      <c r="B37" s="72" t="s">
        <v>62</v>
      </c>
      <c r="C37" s="73"/>
      <c r="D37" s="73"/>
      <c r="E37" s="73"/>
      <c r="F37" s="73"/>
      <c r="G37" s="73"/>
      <c r="H37" s="73"/>
      <c r="I37" s="73"/>
      <c r="J37" s="73"/>
      <c r="K37" s="74"/>
      <c r="L37" s="51"/>
      <c r="M37" s="51"/>
      <c r="N37" s="51"/>
      <c r="O37" s="51"/>
      <c r="P37" s="51"/>
      <c r="Q37" s="51"/>
      <c r="R37" s="51"/>
      <c r="AA37" s="34" t="s">
        <v>23</v>
      </c>
    </row>
    <row r="38" spans="1:27" ht="24" customHeight="1" x14ac:dyDescent="0.25">
      <c r="A38" s="10">
        <v>31</v>
      </c>
      <c r="B38" s="69" t="s">
        <v>63</v>
      </c>
      <c r="C38" s="70"/>
      <c r="D38" s="70"/>
      <c r="E38" s="70"/>
      <c r="F38" s="70"/>
      <c r="G38" s="70"/>
      <c r="H38" s="70"/>
      <c r="I38" s="70"/>
      <c r="J38" s="70"/>
      <c r="K38" s="71"/>
      <c r="L38" s="51"/>
      <c r="M38" s="51"/>
      <c r="N38" s="51"/>
      <c r="O38" s="51"/>
      <c r="P38" s="51"/>
      <c r="Q38" s="51"/>
      <c r="R38" s="51"/>
      <c r="AA38" s="32" t="s">
        <v>26</v>
      </c>
    </row>
    <row r="39" spans="1:27" ht="24" customHeight="1" x14ac:dyDescent="0.25">
      <c r="A39" s="10">
        <v>32</v>
      </c>
      <c r="B39" s="72" t="s">
        <v>64</v>
      </c>
      <c r="C39" s="73"/>
      <c r="D39" s="73"/>
      <c r="E39" s="73"/>
      <c r="F39" s="73"/>
      <c r="G39" s="73"/>
      <c r="H39" s="73"/>
      <c r="I39" s="73"/>
      <c r="J39" s="73"/>
      <c r="K39" s="74"/>
      <c r="L39" s="51"/>
      <c r="M39" s="51"/>
      <c r="N39" s="51"/>
      <c r="O39" s="51"/>
      <c r="P39" s="51"/>
      <c r="Q39" s="51"/>
      <c r="R39" s="51"/>
      <c r="AA39" s="33" t="s">
        <v>23</v>
      </c>
    </row>
    <row r="40" spans="1:27" ht="24" customHeight="1" x14ac:dyDescent="0.25">
      <c r="A40" s="10">
        <v>33</v>
      </c>
      <c r="B40" s="69" t="s">
        <v>65</v>
      </c>
      <c r="C40" s="70"/>
      <c r="D40" s="70"/>
      <c r="E40" s="70"/>
      <c r="F40" s="70"/>
      <c r="G40" s="70"/>
      <c r="H40" s="70"/>
      <c r="I40" s="70"/>
      <c r="J40" s="70"/>
      <c r="K40" s="71"/>
      <c r="L40" s="51"/>
      <c r="M40" s="51"/>
      <c r="N40" s="51"/>
      <c r="O40" s="51"/>
      <c r="P40" s="51"/>
      <c r="Q40" s="51"/>
      <c r="R40" s="51"/>
      <c r="AA40" s="32" t="s">
        <v>67</v>
      </c>
    </row>
    <row r="41" spans="1:27" ht="24" customHeight="1" x14ac:dyDescent="0.25">
      <c r="A41" s="10">
        <v>34</v>
      </c>
      <c r="B41" s="72" t="s">
        <v>66</v>
      </c>
      <c r="C41" s="73"/>
      <c r="D41" s="73"/>
      <c r="E41" s="73"/>
      <c r="F41" s="73"/>
      <c r="G41" s="73"/>
      <c r="H41" s="73"/>
      <c r="I41" s="73"/>
      <c r="J41" s="73"/>
      <c r="K41" s="74"/>
      <c r="L41" s="51"/>
      <c r="M41" s="51"/>
      <c r="N41" s="51"/>
      <c r="O41" s="51"/>
      <c r="P41" s="51"/>
      <c r="Q41" s="51"/>
      <c r="R41" s="51"/>
      <c r="AA41" s="35" t="s">
        <v>68</v>
      </c>
    </row>
    <row r="42" spans="1:27" ht="84" customHeight="1" x14ac:dyDescent="0.25">
      <c r="A42" s="10">
        <v>35</v>
      </c>
      <c r="B42" s="66" t="s">
        <v>71</v>
      </c>
      <c r="C42" s="67"/>
      <c r="D42" s="67"/>
      <c r="E42" s="67"/>
      <c r="F42" s="67"/>
      <c r="G42" s="67"/>
      <c r="H42" s="67"/>
      <c r="I42" s="67"/>
      <c r="J42" s="67"/>
      <c r="K42" s="68"/>
      <c r="L42" s="51"/>
      <c r="M42" s="51"/>
      <c r="N42" s="51"/>
      <c r="O42" s="51"/>
      <c r="P42" s="51"/>
      <c r="Q42" s="51"/>
      <c r="R42" s="51"/>
      <c r="AA42" s="35" t="s">
        <v>69</v>
      </c>
    </row>
    <row r="43" spans="1:27" ht="84" customHeight="1" x14ac:dyDescent="0.25">
      <c r="A43" s="10">
        <v>36</v>
      </c>
      <c r="B43" s="75" t="s">
        <v>76</v>
      </c>
      <c r="C43" s="76"/>
      <c r="D43" s="76"/>
      <c r="E43" s="76"/>
      <c r="F43" s="76"/>
      <c r="G43" s="76"/>
      <c r="H43" s="76"/>
      <c r="I43" s="76"/>
      <c r="J43" s="76"/>
      <c r="K43" s="77"/>
      <c r="L43" s="81"/>
      <c r="M43" s="81"/>
      <c r="N43" s="81"/>
      <c r="O43" s="81"/>
      <c r="P43" s="81"/>
      <c r="Q43" s="81"/>
      <c r="R43" s="81"/>
      <c r="AA43" s="36" t="s">
        <v>70</v>
      </c>
    </row>
    <row r="44" spans="1:27" ht="84" customHeight="1" x14ac:dyDescent="0.25">
      <c r="A44" s="10">
        <v>37</v>
      </c>
      <c r="B44" s="78" t="s">
        <v>80</v>
      </c>
      <c r="C44" s="79"/>
      <c r="D44" s="79"/>
      <c r="E44" s="79"/>
      <c r="F44" s="79"/>
      <c r="G44" s="79"/>
      <c r="H44" s="79"/>
      <c r="I44" s="79"/>
      <c r="J44" s="79"/>
      <c r="K44" s="80"/>
      <c r="L44" s="81"/>
      <c r="M44" s="81"/>
      <c r="N44" s="81"/>
      <c r="O44" s="81"/>
      <c r="P44" s="81"/>
      <c r="Q44" s="81"/>
      <c r="R44" s="81"/>
      <c r="AA44" s="37" t="s">
        <v>72</v>
      </c>
    </row>
    <row r="45" spans="1:27" ht="53.25" customHeight="1" x14ac:dyDescent="0.25">
      <c r="A45" s="10">
        <v>38</v>
      </c>
      <c r="B45" s="66" t="s">
        <v>86</v>
      </c>
      <c r="C45" s="67"/>
      <c r="D45" s="67"/>
      <c r="E45" s="67"/>
      <c r="F45" s="67"/>
      <c r="G45" s="67"/>
      <c r="H45" s="67"/>
      <c r="I45" s="67"/>
      <c r="J45" s="67"/>
      <c r="K45" s="68"/>
      <c r="L45" s="51"/>
      <c r="M45" s="51"/>
      <c r="N45" s="51"/>
      <c r="O45" s="51"/>
      <c r="P45" s="51"/>
      <c r="Q45" s="51"/>
      <c r="R45" s="51"/>
      <c r="AA45" s="35" t="s">
        <v>73</v>
      </c>
    </row>
    <row r="46" spans="1:27" ht="60" customHeight="1" x14ac:dyDescent="0.25">
      <c r="A46" s="10">
        <v>39</v>
      </c>
      <c r="B46" s="69" t="s">
        <v>91</v>
      </c>
      <c r="C46" s="70"/>
      <c r="D46" s="70"/>
      <c r="E46" s="70"/>
      <c r="F46" s="70"/>
      <c r="G46" s="70"/>
      <c r="H46" s="70"/>
      <c r="I46" s="70"/>
      <c r="J46" s="70"/>
      <c r="K46" s="71"/>
      <c r="L46" s="51"/>
      <c r="M46" s="51"/>
      <c r="N46" s="51"/>
      <c r="O46" s="51"/>
      <c r="P46" s="51"/>
      <c r="Q46" s="51"/>
      <c r="R46" s="51"/>
      <c r="AA46" s="35" t="s">
        <v>74</v>
      </c>
    </row>
    <row r="47" spans="1:27" ht="24" customHeight="1" x14ac:dyDescent="0.25">
      <c r="A47" s="10">
        <v>40</v>
      </c>
      <c r="B47" s="72" t="s">
        <v>95</v>
      </c>
      <c r="C47" s="73"/>
      <c r="D47" s="73"/>
      <c r="E47" s="73"/>
      <c r="F47" s="73"/>
      <c r="G47" s="73"/>
      <c r="H47" s="73"/>
      <c r="I47" s="73"/>
      <c r="J47" s="73"/>
      <c r="K47" s="74"/>
      <c r="L47" s="51"/>
      <c r="M47" s="51"/>
      <c r="N47" s="51"/>
      <c r="O47" s="51"/>
      <c r="P47" s="51"/>
      <c r="Q47" s="51"/>
      <c r="R47" s="51"/>
      <c r="AA47" s="36" t="s">
        <v>75</v>
      </c>
    </row>
    <row r="48" spans="1:27" ht="24" customHeight="1" x14ac:dyDescent="0.25">
      <c r="A48" s="10">
        <v>41</v>
      </c>
      <c r="B48" s="69" t="s">
        <v>96</v>
      </c>
      <c r="C48" s="70"/>
      <c r="D48" s="70"/>
      <c r="E48" s="70"/>
      <c r="F48" s="70"/>
      <c r="G48" s="70"/>
      <c r="H48" s="70"/>
      <c r="I48" s="70"/>
      <c r="J48" s="70"/>
      <c r="K48" s="71"/>
      <c r="L48" s="51"/>
      <c r="M48" s="51"/>
      <c r="N48" s="51"/>
      <c r="O48" s="51"/>
      <c r="P48" s="51"/>
      <c r="Q48" s="51"/>
      <c r="R48" s="51"/>
      <c r="AA48" s="37" t="s">
        <v>77</v>
      </c>
    </row>
    <row r="49" spans="1:27" ht="24" customHeight="1" x14ac:dyDescent="0.25">
      <c r="A49" s="10">
        <v>42</v>
      </c>
      <c r="B49" s="72" t="s">
        <v>97</v>
      </c>
      <c r="C49" s="73"/>
      <c r="D49" s="73"/>
      <c r="E49" s="73"/>
      <c r="F49" s="73"/>
      <c r="G49" s="73"/>
      <c r="H49" s="73"/>
      <c r="I49" s="73"/>
      <c r="J49" s="73"/>
      <c r="K49" s="74"/>
      <c r="L49" s="51"/>
      <c r="M49" s="51"/>
      <c r="N49" s="51"/>
      <c r="O49" s="51"/>
      <c r="P49" s="51"/>
      <c r="Q49" s="51"/>
      <c r="R49" s="51"/>
      <c r="AA49" s="35" t="s">
        <v>78</v>
      </c>
    </row>
    <row r="50" spans="1:27" ht="24" customHeight="1" x14ac:dyDescent="0.25">
      <c r="A50" s="52" t="s">
        <v>98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4"/>
      <c r="AA50" s="35" t="s">
        <v>85</v>
      </c>
    </row>
    <row r="51" spans="1:27" ht="23.25" x14ac:dyDescent="0.25">
      <c r="A51" s="10">
        <v>43</v>
      </c>
      <c r="B51" s="72" t="s">
        <v>99</v>
      </c>
      <c r="C51" s="73"/>
      <c r="D51" s="73"/>
      <c r="E51" s="73"/>
      <c r="F51" s="73"/>
      <c r="G51" s="73"/>
      <c r="H51" s="73"/>
      <c r="I51" s="73"/>
      <c r="J51" s="73"/>
      <c r="K51" s="74"/>
      <c r="L51" s="51"/>
      <c r="M51" s="51"/>
      <c r="N51" s="51"/>
      <c r="O51" s="51"/>
      <c r="P51" s="51"/>
      <c r="Q51" s="51"/>
      <c r="R51" s="51"/>
      <c r="AA51" s="36" t="s">
        <v>79</v>
      </c>
    </row>
    <row r="52" spans="1:27" ht="23.25" x14ac:dyDescent="0.25">
      <c r="A52" s="10">
        <v>44</v>
      </c>
      <c r="B52" s="69" t="s">
        <v>100</v>
      </c>
      <c r="C52" s="70"/>
      <c r="D52" s="70"/>
      <c r="E52" s="70"/>
      <c r="F52" s="70"/>
      <c r="G52" s="70"/>
      <c r="H52" s="70"/>
      <c r="I52" s="70"/>
      <c r="J52" s="70"/>
      <c r="K52" s="71"/>
      <c r="L52" s="51"/>
      <c r="M52" s="51"/>
      <c r="N52" s="51"/>
      <c r="O52" s="51"/>
      <c r="P52" s="51"/>
      <c r="Q52" s="51"/>
      <c r="R52" s="51"/>
      <c r="AA52" s="37" t="s">
        <v>81</v>
      </c>
    </row>
    <row r="53" spans="1:27" ht="23.25" x14ac:dyDescent="0.25">
      <c r="A53" s="10">
        <v>45</v>
      </c>
      <c r="B53" s="72" t="s">
        <v>101</v>
      </c>
      <c r="C53" s="73"/>
      <c r="D53" s="73"/>
      <c r="E53" s="73"/>
      <c r="F53" s="73"/>
      <c r="G53" s="73"/>
      <c r="H53" s="73"/>
      <c r="I53" s="73"/>
      <c r="J53" s="73"/>
      <c r="K53" s="74"/>
      <c r="L53" s="51"/>
      <c r="M53" s="51"/>
      <c r="N53" s="51"/>
      <c r="O53" s="51"/>
      <c r="P53" s="51"/>
      <c r="Q53" s="51"/>
      <c r="R53" s="51"/>
      <c r="AA53" s="35" t="s">
        <v>82</v>
      </c>
    </row>
    <row r="54" spans="1:27" ht="23.25" x14ac:dyDescent="0.25">
      <c r="A54" s="10">
        <v>46</v>
      </c>
      <c r="B54" s="45" t="s">
        <v>102</v>
      </c>
      <c r="C54" s="46"/>
      <c r="D54" s="46"/>
      <c r="E54" s="46"/>
      <c r="F54" s="46"/>
      <c r="G54" s="46"/>
      <c r="H54" s="46"/>
      <c r="I54" s="46"/>
      <c r="J54" s="46"/>
      <c r="K54" s="47"/>
      <c r="L54" s="51"/>
      <c r="M54" s="51"/>
      <c r="N54" s="51"/>
      <c r="O54" s="51"/>
      <c r="P54" s="51"/>
      <c r="Q54" s="51"/>
      <c r="R54" s="51"/>
      <c r="AA54" s="35" t="s">
        <v>83</v>
      </c>
    </row>
    <row r="55" spans="1:27" ht="23.25" x14ac:dyDescent="0.25">
      <c r="A55" s="10">
        <v>47</v>
      </c>
      <c r="B55" s="48" t="s">
        <v>107</v>
      </c>
      <c r="C55" s="49"/>
      <c r="D55" s="49"/>
      <c r="E55" s="49"/>
      <c r="F55" s="49"/>
      <c r="G55" s="49"/>
      <c r="H55" s="49"/>
      <c r="I55" s="49"/>
      <c r="J55" s="49"/>
      <c r="K55" s="50"/>
      <c r="L55" s="51"/>
      <c r="M55" s="51"/>
      <c r="N55" s="51"/>
      <c r="O55" s="51"/>
      <c r="P55" s="51"/>
      <c r="Q55" s="51"/>
      <c r="R55" s="51"/>
      <c r="AA55" s="36" t="s">
        <v>84</v>
      </c>
    </row>
    <row r="56" spans="1:27" ht="23.25" x14ac:dyDescent="0.25">
      <c r="A56" s="10">
        <v>48</v>
      </c>
      <c r="B56" s="69" t="s">
        <v>112</v>
      </c>
      <c r="C56" s="70"/>
      <c r="D56" s="70"/>
      <c r="E56" s="70"/>
      <c r="F56" s="70"/>
      <c r="G56" s="70"/>
      <c r="H56" s="70"/>
      <c r="I56" s="70"/>
      <c r="J56" s="70"/>
      <c r="K56" s="71"/>
      <c r="L56" s="51"/>
      <c r="M56" s="51"/>
      <c r="N56" s="51"/>
      <c r="O56" s="51"/>
      <c r="P56" s="51"/>
      <c r="Q56" s="51"/>
      <c r="R56" s="51"/>
      <c r="AA56" s="37" t="s">
        <v>87</v>
      </c>
    </row>
    <row r="57" spans="1:27" ht="23.25" customHeight="1" x14ac:dyDescent="0.25">
      <c r="A57" s="52" t="s">
        <v>113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4"/>
      <c r="AA57" s="35" t="s">
        <v>88</v>
      </c>
    </row>
    <row r="58" spans="1:27" ht="23.25" x14ac:dyDescent="0.25">
      <c r="A58" s="10">
        <v>49</v>
      </c>
      <c r="B58" s="69" t="s">
        <v>114</v>
      </c>
      <c r="C58" s="70"/>
      <c r="D58" s="70"/>
      <c r="E58" s="70"/>
      <c r="F58" s="70"/>
      <c r="G58" s="70"/>
      <c r="H58" s="70"/>
      <c r="I58" s="70"/>
      <c r="J58" s="70"/>
      <c r="K58" s="71"/>
      <c r="L58" s="51"/>
      <c r="M58" s="51"/>
      <c r="N58" s="51"/>
      <c r="O58" s="51"/>
      <c r="P58" s="51"/>
      <c r="Q58" s="51"/>
      <c r="R58" s="51"/>
      <c r="AA58" s="35" t="s">
        <v>89</v>
      </c>
    </row>
    <row r="59" spans="1:27" ht="23.25" x14ac:dyDescent="0.25">
      <c r="A59" s="10">
        <v>50</v>
      </c>
      <c r="B59" s="72" t="s">
        <v>115</v>
      </c>
      <c r="C59" s="73"/>
      <c r="D59" s="73"/>
      <c r="E59" s="73"/>
      <c r="F59" s="73"/>
      <c r="G59" s="73"/>
      <c r="H59" s="73"/>
      <c r="I59" s="73"/>
      <c r="J59" s="73"/>
      <c r="K59" s="74"/>
      <c r="L59" s="51"/>
      <c r="M59" s="51"/>
      <c r="N59" s="51"/>
      <c r="O59" s="51"/>
      <c r="P59" s="51"/>
      <c r="Q59" s="51"/>
      <c r="R59" s="51"/>
      <c r="AA59" s="35" t="s">
        <v>90</v>
      </c>
    </row>
    <row r="60" spans="1:27" ht="23.25" x14ac:dyDescent="0.25">
      <c r="A60" s="10">
        <v>51</v>
      </c>
      <c r="B60" s="69" t="s">
        <v>116</v>
      </c>
      <c r="C60" s="70"/>
      <c r="D60" s="70"/>
      <c r="E60" s="70"/>
      <c r="F60" s="70"/>
      <c r="G60" s="70"/>
      <c r="H60" s="70"/>
      <c r="I60" s="70"/>
      <c r="J60" s="70"/>
      <c r="K60" s="71"/>
      <c r="L60" s="51"/>
      <c r="M60" s="51"/>
      <c r="N60" s="51"/>
      <c r="O60" s="51"/>
      <c r="P60" s="51"/>
      <c r="Q60" s="51"/>
      <c r="R60" s="51"/>
      <c r="AA60" s="32" t="s">
        <v>40</v>
      </c>
    </row>
    <row r="61" spans="1:27" ht="18.75" x14ac:dyDescent="0.25">
      <c r="A61" s="52" t="s">
        <v>121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4"/>
      <c r="AA61" s="33" t="s">
        <v>92</v>
      </c>
    </row>
    <row r="62" spans="1:27" ht="23.25" x14ac:dyDescent="0.25">
      <c r="A62" s="10">
        <v>52</v>
      </c>
      <c r="B62" s="45" t="s">
        <v>122</v>
      </c>
      <c r="C62" s="46"/>
      <c r="D62" s="46"/>
      <c r="E62" s="46"/>
      <c r="F62" s="46"/>
      <c r="G62" s="46"/>
      <c r="H62" s="46"/>
      <c r="I62" s="46"/>
      <c r="J62" s="46"/>
      <c r="K62" s="47"/>
      <c r="L62" s="51"/>
      <c r="M62" s="51"/>
      <c r="N62" s="51"/>
      <c r="O62" s="51"/>
      <c r="P62" s="51"/>
      <c r="Q62" s="51"/>
      <c r="R62" s="51"/>
      <c r="AA62" s="33" t="s">
        <v>93</v>
      </c>
    </row>
    <row r="63" spans="1:27" ht="23.25" x14ac:dyDescent="0.25">
      <c r="A63" s="10">
        <v>53</v>
      </c>
      <c r="B63" s="48" t="s">
        <v>123</v>
      </c>
      <c r="C63" s="49"/>
      <c r="D63" s="49"/>
      <c r="E63" s="49"/>
      <c r="F63" s="49"/>
      <c r="G63" s="49"/>
      <c r="H63" s="49"/>
      <c r="I63" s="49"/>
      <c r="J63" s="49"/>
      <c r="K63" s="50"/>
      <c r="L63" s="51"/>
      <c r="M63" s="51"/>
      <c r="N63" s="51"/>
      <c r="O63" s="51"/>
      <c r="P63" s="51"/>
      <c r="Q63" s="51"/>
      <c r="R63" s="51"/>
      <c r="AA63" s="34" t="s">
        <v>94</v>
      </c>
    </row>
    <row r="64" spans="1:27" ht="23.25" x14ac:dyDescent="0.25">
      <c r="A64" s="10">
        <v>54</v>
      </c>
      <c r="B64" s="45" t="s">
        <v>124</v>
      </c>
      <c r="C64" s="46"/>
      <c r="D64" s="46"/>
      <c r="E64" s="46"/>
      <c r="F64" s="46"/>
      <c r="G64" s="46"/>
      <c r="H64" s="46"/>
      <c r="I64" s="46"/>
      <c r="J64" s="46"/>
      <c r="K64" s="47"/>
      <c r="L64" s="51"/>
      <c r="M64" s="51"/>
      <c r="N64" s="51"/>
      <c r="O64" s="51"/>
      <c r="P64" s="51"/>
      <c r="Q64" s="51"/>
      <c r="R64" s="51"/>
      <c r="AA64" s="37" t="s">
        <v>103</v>
      </c>
    </row>
    <row r="65" spans="1:27" ht="23.25" x14ac:dyDescent="0.25">
      <c r="A65" s="10">
        <v>55</v>
      </c>
      <c r="B65" s="48" t="s">
        <v>126</v>
      </c>
      <c r="C65" s="49"/>
      <c r="D65" s="49"/>
      <c r="E65" s="49"/>
      <c r="F65" s="49"/>
      <c r="G65" s="49"/>
      <c r="H65" s="49"/>
      <c r="I65" s="49"/>
      <c r="J65" s="49"/>
      <c r="K65" s="50"/>
      <c r="L65" s="51"/>
      <c r="M65" s="51"/>
      <c r="N65" s="51"/>
      <c r="O65" s="51"/>
      <c r="P65" s="51"/>
      <c r="Q65" s="51"/>
      <c r="R65" s="51"/>
      <c r="AA65" s="35" t="s">
        <v>104</v>
      </c>
    </row>
    <row r="66" spans="1:27" ht="23.25" customHeight="1" x14ac:dyDescent="0.25">
      <c r="A66" s="10">
        <v>56</v>
      </c>
      <c r="B66" s="45" t="s">
        <v>125</v>
      </c>
      <c r="C66" s="46"/>
      <c r="D66" s="46"/>
      <c r="E66" s="46"/>
      <c r="F66" s="46"/>
      <c r="G66" s="46"/>
      <c r="H66" s="46"/>
      <c r="I66" s="46"/>
      <c r="J66" s="46"/>
      <c r="K66" s="47"/>
      <c r="L66" s="51"/>
      <c r="M66" s="51"/>
      <c r="N66" s="51"/>
      <c r="O66" s="51"/>
      <c r="P66" s="51"/>
      <c r="Q66" s="51"/>
      <c r="R66" s="51"/>
      <c r="AA66" s="35" t="s">
        <v>105</v>
      </c>
    </row>
    <row r="67" spans="1:27" ht="23.25" x14ac:dyDescent="0.25">
      <c r="A67" s="10">
        <v>57</v>
      </c>
      <c r="B67" s="48" t="s">
        <v>127</v>
      </c>
      <c r="C67" s="49"/>
      <c r="D67" s="49"/>
      <c r="E67" s="49"/>
      <c r="F67" s="49"/>
      <c r="G67" s="49"/>
      <c r="H67" s="49"/>
      <c r="I67" s="49"/>
      <c r="J67" s="49"/>
      <c r="K67" s="50"/>
      <c r="L67" s="51"/>
      <c r="M67" s="51"/>
      <c r="N67" s="51"/>
      <c r="O67" s="51"/>
      <c r="P67" s="51"/>
      <c r="Q67" s="51"/>
      <c r="R67" s="51"/>
      <c r="AA67" s="36" t="s">
        <v>106</v>
      </c>
    </row>
    <row r="68" spans="1:27" ht="23.25" x14ac:dyDescent="0.25">
      <c r="A68" s="10">
        <v>58</v>
      </c>
      <c r="B68" s="45" t="s">
        <v>128</v>
      </c>
      <c r="C68" s="46"/>
      <c r="D68" s="46"/>
      <c r="E68" s="46"/>
      <c r="F68" s="46"/>
      <c r="G68" s="46"/>
      <c r="H68" s="46"/>
      <c r="I68" s="46"/>
      <c r="J68" s="46"/>
      <c r="K68" s="47"/>
      <c r="L68" s="51"/>
      <c r="M68" s="51"/>
      <c r="N68" s="51"/>
      <c r="O68" s="51"/>
      <c r="P68" s="51"/>
      <c r="Q68" s="51"/>
      <c r="R68" s="51"/>
      <c r="AA68" s="37" t="s">
        <v>108</v>
      </c>
    </row>
    <row r="69" spans="1:27" ht="23.25" x14ac:dyDescent="0.25">
      <c r="A69" s="10">
        <v>59</v>
      </c>
      <c r="B69" s="72" t="s">
        <v>129</v>
      </c>
      <c r="C69" s="73"/>
      <c r="D69" s="73"/>
      <c r="E69" s="73"/>
      <c r="F69" s="73"/>
      <c r="G69" s="73"/>
      <c r="H69" s="73"/>
      <c r="I69" s="73"/>
      <c r="J69" s="73"/>
      <c r="K69" s="74"/>
      <c r="L69" s="51"/>
      <c r="M69" s="51"/>
      <c r="N69" s="51"/>
      <c r="O69" s="51"/>
      <c r="P69" s="51"/>
      <c r="Q69" s="51"/>
      <c r="R69" s="51"/>
      <c r="AA69" s="35" t="s">
        <v>109</v>
      </c>
    </row>
    <row r="70" spans="1:27" ht="23.25" x14ac:dyDescent="0.25">
      <c r="A70" s="10">
        <v>60</v>
      </c>
      <c r="B70" s="45" t="s">
        <v>130</v>
      </c>
      <c r="C70" s="46"/>
      <c r="D70" s="46"/>
      <c r="E70" s="46"/>
      <c r="F70" s="46"/>
      <c r="G70" s="46"/>
      <c r="H70" s="46"/>
      <c r="I70" s="46"/>
      <c r="J70" s="46"/>
      <c r="K70" s="47"/>
      <c r="L70" s="51"/>
      <c r="M70" s="51"/>
      <c r="N70" s="51"/>
      <c r="O70" s="51"/>
      <c r="P70" s="51"/>
      <c r="Q70" s="51"/>
      <c r="R70" s="51"/>
      <c r="AA70" s="35" t="s">
        <v>110</v>
      </c>
    </row>
    <row r="71" spans="1:27" ht="23.25" x14ac:dyDescent="0.25">
      <c r="A71" s="10">
        <v>61</v>
      </c>
      <c r="B71" s="48" t="s">
        <v>134</v>
      </c>
      <c r="C71" s="49"/>
      <c r="D71" s="49"/>
      <c r="E71" s="49"/>
      <c r="F71" s="49"/>
      <c r="G71" s="49"/>
      <c r="H71" s="49"/>
      <c r="I71" s="49"/>
      <c r="J71" s="49"/>
      <c r="K71" s="50"/>
      <c r="L71" s="51"/>
      <c r="M71" s="51"/>
      <c r="N71" s="51"/>
      <c r="O71" s="51"/>
      <c r="P71" s="51"/>
      <c r="Q71" s="51"/>
      <c r="R71" s="51"/>
      <c r="AA71" s="36" t="s">
        <v>111</v>
      </c>
    </row>
    <row r="72" spans="1:27" ht="23.25" x14ac:dyDescent="0.25">
      <c r="A72" s="10">
        <v>62</v>
      </c>
      <c r="B72" s="45" t="s">
        <v>135</v>
      </c>
      <c r="C72" s="46"/>
      <c r="D72" s="46"/>
      <c r="E72" s="46"/>
      <c r="F72" s="46"/>
      <c r="G72" s="46"/>
      <c r="H72" s="46"/>
      <c r="I72" s="46"/>
      <c r="J72" s="46"/>
      <c r="K72" s="47"/>
      <c r="L72" s="51"/>
      <c r="M72" s="51"/>
      <c r="N72" s="51"/>
      <c r="O72" s="51"/>
      <c r="P72" s="51"/>
      <c r="Q72" s="51"/>
      <c r="R72" s="51"/>
      <c r="AA72" s="37" t="s">
        <v>117</v>
      </c>
    </row>
    <row r="73" spans="1:27" ht="23.25" x14ac:dyDescent="0.25">
      <c r="A73" s="10">
        <v>63</v>
      </c>
      <c r="B73" s="48" t="s">
        <v>136</v>
      </c>
      <c r="C73" s="49"/>
      <c r="D73" s="49"/>
      <c r="E73" s="49"/>
      <c r="F73" s="49"/>
      <c r="G73" s="49"/>
      <c r="H73" s="49"/>
      <c r="I73" s="49"/>
      <c r="J73" s="49"/>
      <c r="K73" s="50"/>
      <c r="L73" s="51"/>
      <c r="M73" s="51"/>
      <c r="N73" s="51"/>
      <c r="O73" s="51"/>
      <c r="P73" s="51"/>
      <c r="Q73" s="51"/>
      <c r="R73" s="51"/>
      <c r="AA73" s="33" t="s">
        <v>118</v>
      </c>
    </row>
    <row r="74" spans="1:27" ht="23.25" x14ac:dyDescent="0.25">
      <c r="A74" s="10">
        <v>64</v>
      </c>
      <c r="B74" s="69" t="s">
        <v>137</v>
      </c>
      <c r="C74" s="70"/>
      <c r="D74" s="70"/>
      <c r="E74" s="70"/>
      <c r="F74" s="70"/>
      <c r="G74" s="70"/>
      <c r="H74" s="70"/>
      <c r="I74" s="70"/>
      <c r="J74" s="70"/>
      <c r="K74" s="71"/>
      <c r="L74" s="51"/>
      <c r="M74" s="51"/>
      <c r="N74" s="51"/>
      <c r="O74" s="51"/>
      <c r="P74" s="51"/>
      <c r="Q74" s="51"/>
      <c r="R74" s="51"/>
      <c r="AA74" s="35" t="s">
        <v>119</v>
      </c>
    </row>
    <row r="75" spans="1:27" ht="23.25" x14ac:dyDescent="0.25">
      <c r="A75" s="10">
        <v>65</v>
      </c>
      <c r="B75" s="48" t="s">
        <v>142</v>
      </c>
      <c r="C75" s="49"/>
      <c r="D75" s="49"/>
      <c r="E75" s="49"/>
      <c r="F75" s="49"/>
      <c r="G75" s="49"/>
      <c r="H75" s="49"/>
      <c r="I75" s="49"/>
      <c r="J75" s="49"/>
      <c r="K75" s="50"/>
      <c r="L75" s="51"/>
      <c r="M75" s="51"/>
      <c r="N75" s="51"/>
      <c r="O75" s="51"/>
      <c r="P75" s="51"/>
      <c r="Q75" s="51"/>
      <c r="R75" s="51"/>
      <c r="AA75" s="33" t="s">
        <v>120</v>
      </c>
    </row>
    <row r="76" spans="1:27" ht="23.25" x14ac:dyDescent="0.25">
      <c r="A76" s="10">
        <v>66</v>
      </c>
      <c r="B76" s="45" t="s">
        <v>143</v>
      </c>
      <c r="C76" s="46"/>
      <c r="D76" s="46"/>
      <c r="E76" s="46"/>
      <c r="F76" s="46"/>
      <c r="G76" s="46"/>
      <c r="H76" s="46"/>
      <c r="I76" s="46"/>
      <c r="J76" s="46"/>
      <c r="K76" s="47"/>
      <c r="L76" s="51"/>
      <c r="M76" s="51"/>
      <c r="N76" s="51"/>
      <c r="O76" s="51"/>
      <c r="P76" s="51"/>
      <c r="Q76" s="51"/>
      <c r="R76" s="51"/>
      <c r="AA76" s="32" t="s">
        <v>40</v>
      </c>
    </row>
    <row r="77" spans="1:27" ht="23.25" x14ac:dyDescent="0.25">
      <c r="A77" s="10">
        <v>67</v>
      </c>
      <c r="B77" s="48" t="s">
        <v>146</v>
      </c>
      <c r="C77" s="49"/>
      <c r="D77" s="49"/>
      <c r="E77" s="49"/>
      <c r="F77" s="49"/>
      <c r="G77" s="49"/>
      <c r="H77" s="49"/>
      <c r="I77" s="49"/>
      <c r="J77" s="49"/>
      <c r="K77" s="50"/>
      <c r="L77" s="51"/>
      <c r="M77" s="51"/>
      <c r="N77" s="51"/>
      <c r="O77" s="51"/>
      <c r="P77" s="51"/>
      <c r="Q77" s="51"/>
      <c r="R77" s="51"/>
      <c r="AA77" s="33" t="s">
        <v>131</v>
      </c>
    </row>
    <row r="78" spans="1:27" ht="23.25" x14ac:dyDescent="0.25">
      <c r="A78" s="10">
        <v>68</v>
      </c>
      <c r="B78" s="45" t="s">
        <v>147</v>
      </c>
      <c r="C78" s="46"/>
      <c r="D78" s="46"/>
      <c r="E78" s="46"/>
      <c r="F78" s="46"/>
      <c r="G78" s="46"/>
      <c r="H78" s="46"/>
      <c r="I78" s="46"/>
      <c r="J78" s="46"/>
      <c r="K78" s="47"/>
      <c r="L78" s="51"/>
      <c r="M78" s="51"/>
      <c r="N78" s="51"/>
      <c r="O78" s="51"/>
      <c r="P78" s="51"/>
      <c r="Q78" s="51"/>
      <c r="R78" s="51"/>
      <c r="AA78" s="33" t="s">
        <v>132</v>
      </c>
    </row>
    <row r="79" spans="1:27" ht="23.25" x14ac:dyDescent="0.25">
      <c r="A79" s="10">
        <v>69</v>
      </c>
      <c r="B79" s="48" t="s">
        <v>148</v>
      </c>
      <c r="C79" s="49"/>
      <c r="D79" s="49"/>
      <c r="E79" s="49"/>
      <c r="F79" s="49"/>
      <c r="G79" s="49"/>
      <c r="H79" s="49"/>
      <c r="I79" s="49"/>
      <c r="J79" s="49"/>
      <c r="K79" s="50"/>
      <c r="L79" s="51"/>
      <c r="M79" s="51"/>
      <c r="N79" s="51"/>
      <c r="O79" s="51"/>
      <c r="P79" s="51"/>
      <c r="Q79" s="51"/>
      <c r="R79" s="51"/>
      <c r="AA79" s="34" t="s">
        <v>133</v>
      </c>
    </row>
    <row r="80" spans="1:27" ht="23.25" x14ac:dyDescent="0.25">
      <c r="A80" s="10">
        <v>70</v>
      </c>
      <c r="B80" s="69" t="s">
        <v>149</v>
      </c>
      <c r="C80" s="46"/>
      <c r="D80" s="46"/>
      <c r="E80" s="46"/>
      <c r="F80" s="46"/>
      <c r="G80" s="46"/>
      <c r="H80" s="46"/>
      <c r="I80" s="46"/>
      <c r="J80" s="46"/>
      <c r="K80" s="47"/>
      <c r="L80" s="51"/>
      <c r="M80" s="51"/>
      <c r="N80" s="51"/>
      <c r="O80" s="51"/>
      <c r="P80" s="51"/>
      <c r="Q80" s="51"/>
      <c r="R80" s="51"/>
      <c r="AA80" s="37" t="s">
        <v>40</v>
      </c>
    </row>
    <row r="81" spans="1:27" ht="23.25" x14ac:dyDescent="0.25">
      <c r="A81" s="10">
        <v>71</v>
      </c>
      <c r="B81" s="48" t="s">
        <v>150</v>
      </c>
      <c r="C81" s="49"/>
      <c r="D81" s="49"/>
      <c r="E81" s="49"/>
      <c r="F81" s="49"/>
      <c r="G81" s="49"/>
      <c r="H81" s="49"/>
      <c r="I81" s="49"/>
      <c r="J81" s="49"/>
      <c r="K81" s="50"/>
      <c r="L81" s="51"/>
      <c r="M81" s="51"/>
      <c r="N81" s="51"/>
      <c r="O81" s="51"/>
      <c r="P81" s="51"/>
      <c r="Q81" s="51"/>
      <c r="R81" s="51"/>
      <c r="AA81" s="33" t="s">
        <v>138</v>
      </c>
    </row>
    <row r="82" spans="1:27" ht="23.25" x14ac:dyDescent="0.25">
      <c r="A82" s="10">
        <v>72</v>
      </c>
      <c r="B82" s="45" t="s">
        <v>151</v>
      </c>
      <c r="C82" s="46"/>
      <c r="D82" s="46"/>
      <c r="E82" s="46"/>
      <c r="F82" s="46"/>
      <c r="G82" s="46"/>
      <c r="H82" s="46"/>
      <c r="I82" s="46"/>
      <c r="J82" s="46"/>
      <c r="K82" s="47"/>
      <c r="L82" s="51"/>
      <c r="M82" s="51"/>
      <c r="N82" s="51"/>
      <c r="O82" s="51"/>
      <c r="P82" s="51"/>
      <c r="Q82" s="51"/>
      <c r="R82" s="51"/>
      <c r="AA82" s="33" t="s">
        <v>139</v>
      </c>
    </row>
    <row r="83" spans="1:27" ht="23.25" x14ac:dyDescent="0.25">
      <c r="A83" s="10">
        <v>73</v>
      </c>
      <c r="B83" s="48" t="s">
        <v>152</v>
      </c>
      <c r="C83" s="49"/>
      <c r="D83" s="49"/>
      <c r="E83" s="49"/>
      <c r="F83" s="49"/>
      <c r="G83" s="49"/>
      <c r="H83" s="49"/>
      <c r="I83" s="49"/>
      <c r="J83" s="49"/>
      <c r="K83" s="50"/>
      <c r="L83" s="51"/>
      <c r="M83" s="51"/>
      <c r="N83" s="51"/>
      <c r="O83" s="51"/>
      <c r="P83" s="51"/>
      <c r="Q83" s="51"/>
      <c r="R83" s="51"/>
      <c r="AA83" s="33" t="s">
        <v>140</v>
      </c>
    </row>
    <row r="84" spans="1:27" ht="23.25" x14ac:dyDescent="0.25">
      <c r="A84" s="10">
        <v>74</v>
      </c>
      <c r="B84" s="45" t="s">
        <v>153</v>
      </c>
      <c r="C84" s="46"/>
      <c r="D84" s="46"/>
      <c r="E84" s="46"/>
      <c r="F84" s="46"/>
      <c r="G84" s="46"/>
      <c r="H84" s="46"/>
      <c r="I84" s="46"/>
      <c r="J84" s="46"/>
      <c r="K84" s="47"/>
      <c r="L84" s="51"/>
      <c r="M84" s="51"/>
      <c r="N84" s="51"/>
      <c r="O84" s="51"/>
      <c r="P84" s="51"/>
      <c r="Q84" s="51"/>
      <c r="R84" s="51"/>
      <c r="AA84" s="34" t="s">
        <v>141</v>
      </c>
    </row>
    <row r="85" spans="1:27" ht="23.25" x14ac:dyDescent="0.25">
      <c r="A85" s="10">
        <v>75</v>
      </c>
      <c r="B85" s="48" t="s">
        <v>154</v>
      </c>
      <c r="C85" s="49"/>
      <c r="D85" s="49"/>
      <c r="E85" s="49"/>
      <c r="F85" s="49"/>
      <c r="G85" s="49"/>
      <c r="H85" s="49"/>
      <c r="I85" s="49"/>
      <c r="J85" s="49"/>
      <c r="K85" s="50"/>
      <c r="L85" s="51"/>
      <c r="M85" s="51"/>
      <c r="N85" s="51"/>
      <c r="O85" s="51"/>
      <c r="P85" s="51"/>
      <c r="Q85" s="51"/>
      <c r="R85" s="51"/>
      <c r="AA85" s="38" t="s">
        <v>144</v>
      </c>
    </row>
    <row r="86" spans="1:27" ht="23.25" x14ac:dyDescent="0.25">
      <c r="A86" s="10">
        <v>76</v>
      </c>
      <c r="B86" s="45" t="s">
        <v>157</v>
      </c>
      <c r="C86" s="46"/>
      <c r="D86" s="46"/>
      <c r="E86" s="46"/>
      <c r="F86" s="46"/>
      <c r="G86" s="46"/>
      <c r="H86" s="46"/>
      <c r="I86" s="46"/>
      <c r="J86" s="46"/>
      <c r="K86" s="47"/>
      <c r="L86" s="51"/>
      <c r="M86" s="51"/>
      <c r="N86" s="51"/>
      <c r="O86" s="51"/>
      <c r="P86" s="51"/>
      <c r="Q86" s="51"/>
      <c r="R86" s="51"/>
      <c r="AA86" s="39" t="s">
        <v>38</v>
      </c>
    </row>
    <row r="87" spans="1:27" ht="46.5" customHeight="1" x14ac:dyDescent="0.25">
      <c r="A87" s="10">
        <v>77</v>
      </c>
      <c r="B87" s="75" t="s">
        <v>158</v>
      </c>
      <c r="C87" s="76"/>
      <c r="D87" s="76"/>
      <c r="E87" s="76"/>
      <c r="F87" s="76"/>
      <c r="G87" s="76"/>
      <c r="H87" s="76"/>
      <c r="I87" s="76"/>
      <c r="J87" s="76"/>
      <c r="K87" s="77"/>
      <c r="L87" s="51"/>
      <c r="M87" s="51"/>
      <c r="N87" s="51"/>
      <c r="O87" s="51"/>
      <c r="P87" s="51"/>
      <c r="Q87" s="51"/>
      <c r="R87" s="51"/>
      <c r="AA87" s="39" t="s">
        <v>39</v>
      </c>
    </row>
    <row r="88" spans="1:27" ht="23.25" x14ac:dyDescent="0.25">
      <c r="A88" s="10">
        <v>78</v>
      </c>
      <c r="B88" s="45" t="s">
        <v>160</v>
      </c>
      <c r="C88" s="46"/>
      <c r="D88" s="46"/>
      <c r="E88" s="46"/>
      <c r="F88" s="46"/>
      <c r="G88" s="46"/>
      <c r="H88" s="46"/>
      <c r="I88" s="46"/>
      <c r="J88" s="46"/>
      <c r="K88" s="47"/>
      <c r="L88" s="51"/>
      <c r="M88" s="51"/>
      <c r="N88" s="51"/>
      <c r="O88" s="51"/>
      <c r="P88" s="51"/>
      <c r="Q88" s="51"/>
      <c r="R88" s="51"/>
      <c r="AA88" s="40" t="s">
        <v>145</v>
      </c>
    </row>
    <row r="89" spans="1:27" ht="18.75" x14ac:dyDescent="0.25">
      <c r="A89" s="52" t="s">
        <v>165</v>
      </c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4"/>
      <c r="AA89" s="37" t="s">
        <v>155</v>
      </c>
    </row>
    <row r="90" spans="1:27" ht="23.25" x14ac:dyDescent="0.25">
      <c r="A90" s="10">
        <v>79</v>
      </c>
      <c r="B90" s="45" t="s">
        <v>166</v>
      </c>
      <c r="C90" s="46"/>
      <c r="D90" s="46"/>
      <c r="E90" s="46"/>
      <c r="F90" s="46"/>
      <c r="G90" s="46"/>
      <c r="H90" s="46"/>
      <c r="I90" s="46"/>
      <c r="J90" s="46"/>
      <c r="K90" s="47"/>
      <c r="L90" s="51"/>
      <c r="M90" s="51"/>
      <c r="N90" s="51"/>
      <c r="O90" s="51"/>
      <c r="P90" s="51"/>
      <c r="Q90" s="51"/>
      <c r="R90" s="51"/>
      <c r="AA90" s="39" t="s">
        <v>39</v>
      </c>
    </row>
    <row r="91" spans="1:27" ht="23.25" x14ac:dyDescent="0.25">
      <c r="A91" s="10">
        <v>80</v>
      </c>
      <c r="B91" s="48" t="s">
        <v>167</v>
      </c>
      <c r="C91" s="49"/>
      <c r="D91" s="49"/>
      <c r="E91" s="49"/>
      <c r="F91" s="49"/>
      <c r="G91" s="49"/>
      <c r="H91" s="49"/>
      <c r="I91" s="49"/>
      <c r="J91" s="49"/>
      <c r="K91" s="50"/>
      <c r="L91" s="51"/>
      <c r="M91" s="51"/>
      <c r="N91" s="51"/>
      <c r="O91" s="51"/>
      <c r="P91" s="51"/>
      <c r="Q91" s="51"/>
      <c r="R91" s="51"/>
      <c r="AA91" s="39" t="s">
        <v>38</v>
      </c>
    </row>
    <row r="92" spans="1:27" ht="23.25" x14ac:dyDescent="0.25">
      <c r="A92" s="10">
        <v>71</v>
      </c>
      <c r="B92" s="45" t="s">
        <v>168</v>
      </c>
      <c r="C92" s="46"/>
      <c r="D92" s="46"/>
      <c r="E92" s="46"/>
      <c r="F92" s="46"/>
      <c r="G92" s="46"/>
      <c r="H92" s="46"/>
      <c r="I92" s="46"/>
      <c r="J92" s="46"/>
      <c r="K92" s="47"/>
      <c r="L92" s="51"/>
      <c r="M92" s="51"/>
      <c r="N92" s="51"/>
      <c r="O92" s="51"/>
      <c r="P92" s="51"/>
      <c r="Q92" s="51"/>
      <c r="R92" s="51"/>
      <c r="AA92" s="40" t="s">
        <v>156</v>
      </c>
    </row>
    <row r="93" spans="1:27" s="23" customFormat="1" x14ac:dyDescent="0.25">
      <c r="AA93" s="38" t="s">
        <v>26</v>
      </c>
    </row>
    <row r="94" spans="1:27" s="23" customFormat="1" x14ac:dyDescent="0.25">
      <c r="AA94" s="39" t="s">
        <v>23</v>
      </c>
    </row>
    <row r="95" spans="1:27" s="23" customFormat="1" x14ac:dyDescent="0.25">
      <c r="AA95" s="39" t="s">
        <v>92</v>
      </c>
    </row>
    <row r="96" spans="1:27" s="23" customFormat="1" x14ac:dyDescent="0.25">
      <c r="AA96" s="40" t="s">
        <v>159</v>
      </c>
    </row>
    <row r="97" spans="27:27" s="23" customFormat="1" x14ac:dyDescent="0.25">
      <c r="AA97" s="37" t="s">
        <v>161</v>
      </c>
    </row>
    <row r="98" spans="27:27" s="23" customFormat="1" x14ac:dyDescent="0.25">
      <c r="AA98" s="35" t="s">
        <v>162</v>
      </c>
    </row>
    <row r="99" spans="27:27" s="23" customFormat="1" x14ac:dyDescent="0.25">
      <c r="AA99" s="35" t="s">
        <v>163</v>
      </c>
    </row>
    <row r="100" spans="27:27" s="23" customFormat="1" x14ac:dyDescent="0.25">
      <c r="AA100" s="36" t="s">
        <v>164</v>
      </c>
    </row>
    <row r="101" spans="27:27" x14ac:dyDescent="0.25">
      <c r="AA101" s="41" t="s">
        <v>26</v>
      </c>
    </row>
    <row r="102" spans="27:27" x14ac:dyDescent="0.25">
      <c r="AA102" s="42" t="s">
        <v>39</v>
      </c>
    </row>
    <row r="103" spans="27:27" x14ac:dyDescent="0.25">
      <c r="AA103" s="42" t="s">
        <v>92</v>
      </c>
    </row>
    <row r="104" spans="27:27" x14ac:dyDescent="0.25">
      <c r="AA104" s="43" t="s">
        <v>23</v>
      </c>
    </row>
  </sheetData>
  <sheetProtection algorithmName="SHA-512" hashValue="TfT2R7e0fHzpvEEKiyaLNwDfukqHgq/jg33XK5ihH1cT4dFSVPQ39UN9wnYM4ujYo//+hXLgxa4ZRtALUN/+sA==" saltValue="EFVna5C6if0XiMRRQH/C8w==" spinCount="100000" sheet="1" objects="1" scenarios="1" formatCells="0" formatColumns="0" formatRows="0" insertColumns="0" insertRows="0" insertHyperlinks="0" deleteColumns="0" deleteRows="0" selectLockedCells="1"/>
  <mergeCells count="165">
    <mergeCell ref="L85:R85"/>
    <mergeCell ref="L86:R86"/>
    <mergeCell ref="L87:R87"/>
    <mergeCell ref="L88:R88"/>
    <mergeCell ref="L90:R90"/>
    <mergeCell ref="L91:R91"/>
    <mergeCell ref="L92:R92"/>
    <mergeCell ref="A89:R89"/>
    <mergeCell ref="B90:K90"/>
    <mergeCell ref="B91:K91"/>
    <mergeCell ref="B92:K92"/>
    <mergeCell ref="B84:K84"/>
    <mergeCell ref="B85:K85"/>
    <mergeCell ref="B86:K86"/>
    <mergeCell ref="B87:K87"/>
    <mergeCell ref="B88:K88"/>
    <mergeCell ref="B79:K79"/>
    <mergeCell ref="B80:K80"/>
    <mergeCell ref="B81:K81"/>
    <mergeCell ref="B82:K82"/>
    <mergeCell ref="B83:K83"/>
    <mergeCell ref="L81:R81"/>
    <mergeCell ref="L82:R82"/>
    <mergeCell ref="L83:R83"/>
    <mergeCell ref="L84:R84"/>
    <mergeCell ref="L75:R75"/>
    <mergeCell ref="L76:R76"/>
    <mergeCell ref="L77:R77"/>
    <mergeCell ref="L78:R78"/>
    <mergeCell ref="L79:R79"/>
    <mergeCell ref="L58:R58"/>
    <mergeCell ref="L59:R59"/>
    <mergeCell ref="L60:R60"/>
    <mergeCell ref="L52:R52"/>
    <mergeCell ref="L53:R53"/>
    <mergeCell ref="L54:R54"/>
    <mergeCell ref="L55:R55"/>
    <mergeCell ref="L80:R80"/>
    <mergeCell ref="L56:R56"/>
    <mergeCell ref="L47:R47"/>
    <mergeCell ref="L48:R48"/>
    <mergeCell ref="L49:R49"/>
    <mergeCell ref="L51:R51"/>
    <mergeCell ref="B75:K75"/>
    <mergeCell ref="B76:K76"/>
    <mergeCell ref="B77:K77"/>
    <mergeCell ref="B78:K78"/>
    <mergeCell ref="L72:R72"/>
    <mergeCell ref="L73:R73"/>
    <mergeCell ref="L74:R74"/>
    <mergeCell ref="A50:R50"/>
    <mergeCell ref="A57:R57"/>
    <mergeCell ref="A61:R61"/>
    <mergeCell ref="L67:R67"/>
    <mergeCell ref="L68:R68"/>
    <mergeCell ref="L69:R69"/>
    <mergeCell ref="L70:R70"/>
    <mergeCell ref="L71:R71"/>
    <mergeCell ref="L62:R62"/>
    <mergeCell ref="L63:R63"/>
    <mergeCell ref="L64:R64"/>
    <mergeCell ref="L65:R65"/>
    <mergeCell ref="L66:R66"/>
    <mergeCell ref="L35:R35"/>
    <mergeCell ref="L37:R37"/>
    <mergeCell ref="L38:R38"/>
    <mergeCell ref="L39:R39"/>
    <mergeCell ref="L40:R40"/>
    <mergeCell ref="L41:R41"/>
    <mergeCell ref="L42:R42"/>
    <mergeCell ref="L43:R43"/>
    <mergeCell ref="L44:R44"/>
    <mergeCell ref="A36:R36"/>
    <mergeCell ref="B35:K35"/>
    <mergeCell ref="B37:K37"/>
    <mergeCell ref="B38:K38"/>
    <mergeCell ref="B39:K39"/>
    <mergeCell ref="L45:R45"/>
    <mergeCell ref="L46:R46"/>
    <mergeCell ref="B70:K70"/>
    <mergeCell ref="B71:K71"/>
    <mergeCell ref="B72:K72"/>
    <mergeCell ref="B73:K73"/>
    <mergeCell ref="B74:K74"/>
    <mergeCell ref="B65:K65"/>
    <mergeCell ref="B66:K66"/>
    <mergeCell ref="B67:K67"/>
    <mergeCell ref="B68:K68"/>
    <mergeCell ref="B69:K69"/>
    <mergeCell ref="B60:K60"/>
    <mergeCell ref="B62:K62"/>
    <mergeCell ref="B63:K63"/>
    <mergeCell ref="B64:K64"/>
    <mergeCell ref="B55:K55"/>
    <mergeCell ref="B56:K56"/>
    <mergeCell ref="B58:K58"/>
    <mergeCell ref="B59:K59"/>
    <mergeCell ref="B51:K51"/>
    <mergeCell ref="B52:K52"/>
    <mergeCell ref="B53:K53"/>
    <mergeCell ref="B54:K54"/>
    <mergeCell ref="B45:K45"/>
    <mergeCell ref="B46:K46"/>
    <mergeCell ref="B47:K47"/>
    <mergeCell ref="B48:K48"/>
    <mergeCell ref="B49:K49"/>
    <mergeCell ref="B40:K40"/>
    <mergeCell ref="B41:K41"/>
    <mergeCell ref="B42:K42"/>
    <mergeCell ref="B43:K43"/>
    <mergeCell ref="B44:K44"/>
    <mergeCell ref="K2:L2"/>
    <mergeCell ref="M2:O2"/>
    <mergeCell ref="A2:C2"/>
    <mergeCell ref="D2:I2"/>
    <mergeCell ref="A3:C3"/>
    <mergeCell ref="D3:I3"/>
    <mergeCell ref="B15:K15"/>
    <mergeCell ref="B16:K16"/>
    <mergeCell ref="A5:R8"/>
    <mergeCell ref="B17:K17"/>
    <mergeCell ref="B13:K13"/>
    <mergeCell ref="B12:K12"/>
    <mergeCell ref="B11:K11"/>
    <mergeCell ref="B14:K14"/>
    <mergeCell ref="L11:R11"/>
    <mergeCell ref="L12:R12"/>
    <mergeCell ref="L13:R13"/>
    <mergeCell ref="L14:R14"/>
    <mergeCell ref="L15:R15"/>
    <mergeCell ref="L16:R16"/>
    <mergeCell ref="L17:R17"/>
    <mergeCell ref="B31:K31"/>
    <mergeCell ref="B32:K32"/>
    <mergeCell ref="B33:K33"/>
    <mergeCell ref="B34:K34"/>
    <mergeCell ref="B23:K23"/>
    <mergeCell ref="B27:K27"/>
    <mergeCell ref="B28:K28"/>
    <mergeCell ref="B29:K29"/>
    <mergeCell ref="B30:K30"/>
    <mergeCell ref="B24:K24"/>
    <mergeCell ref="B26:K26"/>
    <mergeCell ref="A25:R25"/>
    <mergeCell ref="L23:R23"/>
    <mergeCell ref="L24:R24"/>
    <mergeCell ref="L26:R26"/>
    <mergeCell ref="L27:R27"/>
    <mergeCell ref="L28:R28"/>
    <mergeCell ref="L34:R34"/>
    <mergeCell ref="L29:R29"/>
    <mergeCell ref="L30:R30"/>
    <mergeCell ref="L31:R31"/>
    <mergeCell ref="L32:R32"/>
    <mergeCell ref="L33:R33"/>
    <mergeCell ref="B18:K18"/>
    <mergeCell ref="B19:K19"/>
    <mergeCell ref="B20:K20"/>
    <mergeCell ref="B21:K21"/>
    <mergeCell ref="B22:K22"/>
    <mergeCell ref="L18:R18"/>
    <mergeCell ref="L19:R19"/>
    <mergeCell ref="L20:R20"/>
    <mergeCell ref="L21:R21"/>
    <mergeCell ref="L22:R22"/>
  </mergeCells>
  <conditionalFormatting sqref="L11:L22">
    <cfRule type="notContainsBlanks" dxfId="19" priority="34">
      <formula>LEN(TRIM(L11))&gt;0</formula>
    </cfRule>
  </conditionalFormatting>
  <conditionalFormatting sqref="D2:I2">
    <cfRule type="notContainsBlanks" dxfId="18" priority="21">
      <formula>LEN(TRIM(D2))&gt;0</formula>
    </cfRule>
    <cfRule type="containsBlanks" dxfId="17" priority="24">
      <formula>LEN(TRIM(D2))=0</formula>
    </cfRule>
  </conditionalFormatting>
  <conditionalFormatting sqref="M2:O2">
    <cfRule type="notContainsBlanks" dxfId="16" priority="20">
      <formula>LEN(TRIM(M2))&gt;0</formula>
    </cfRule>
    <cfRule type="containsBlanks" dxfId="15" priority="22">
      <formula>LEN(TRIM(M2))=0</formula>
    </cfRule>
  </conditionalFormatting>
  <conditionalFormatting sqref="D3:I3">
    <cfRule type="notContainsBlanks" dxfId="14" priority="12">
      <formula>LEN(TRIM(D3))&gt;0</formula>
    </cfRule>
    <cfRule type="containsBlanks" dxfId="13" priority="13">
      <formula>LEN(TRIM(D3))=0</formula>
    </cfRule>
  </conditionalFormatting>
  <conditionalFormatting sqref="L11:R24 L26:R34">
    <cfRule type="containsBlanks" dxfId="12" priority="8">
      <formula>LEN(TRIM(L11))=0</formula>
    </cfRule>
  </conditionalFormatting>
  <conditionalFormatting sqref="L18:L24 L26:L34">
    <cfRule type="notContainsBlanks" dxfId="11" priority="7">
      <formula>LEN(TRIM(L18))&gt;0</formula>
    </cfRule>
  </conditionalFormatting>
  <conditionalFormatting sqref="L35:R35 L37:R49 L51:R56 L58:R60 L62:R88 L90:R92">
    <cfRule type="containsBlanks" dxfId="10" priority="4">
      <formula>LEN(TRIM(L35))=0</formula>
    </cfRule>
  </conditionalFormatting>
  <conditionalFormatting sqref="L35 L37:L49 L51:L56 L58:L60 L62:L88 L90:L92">
    <cfRule type="notContainsBlanks" dxfId="9" priority="3">
      <formula>LEN(TRIM(L35))&gt;0</formula>
    </cfRule>
  </conditionalFormatting>
  <dataValidations count="28">
    <dataValidation type="list" allowBlank="1" showErrorMessage="1" promptTitle="Формат ввода" prompt="Нужно указать &quot;Мальчик&quot; или &quot;Девочка&quot;" sqref="N3:O3" xr:uid="{00000000-0002-0000-0000-000000000000}">
      <formula1>$AF$5:$AF$6</formula1>
    </dataValidation>
    <dataValidation showDropDown="1" showInputMessage="1" showErrorMessage="1" sqref="D3:I3" xr:uid="{00000000-0002-0000-0000-000001000000}"/>
    <dataValidation type="list" allowBlank="1" showErrorMessage="1" promptTitle="Подсказка" prompt="1 - почти никогда_x000a_2 - иногда_x000a_3 - часто_x000a_4 - почти всегда" sqref="L13:R22" xr:uid="{00000000-0002-0000-0000-000002000000}">
      <formula1>$AA$18:$AA$21</formula1>
    </dataValidation>
    <dataValidation type="list" allowBlank="1" showErrorMessage="1" promptTitle="Подсказка" prompt="1 - почти никогда_x000a_2 - иногда_x000a_3 - часто_x000a_4 - почти всегда" sqref="L23:R23" xr:uid="{00000000-0002-0000-0000-000003000000}">
      <formula1>$AA$22:$AA$25</formula1>
    </dataValidation>
    <dataValidation type="list" allowBlank="1" showErrorMessage="1" promptTitle="Подсказка" prompt="1 - почти никогда_x000a_2 - иногда_x000a_3 - часто_x000a_4 - почти всегда" sqref="L24:R24" xr:uid="{00000000-0002-0000-0000-000004000000}">
      <formula1>$AA$26:$AA$29</formula1>
    </dataValidation>
    <dataValidation type="list" allowBlank="1" showErrorMessage="1" promptTitle="Подсказка" prompt="1 - почти никогда_x000a_2 - иногда_x000a_3 - часто_x000a_4 - почти всегда" sqref="L26:R31" xr:uid="{00000000-0002-0000-0000-000005000000}">
      <formula1>$AA$30:$AA$33</formula1>
    </dataValidation>
    <dataValidation type="list" allowBlank="1" showErrorMessage="1" promptTitle="Подсказка" prompt="1 - почти никогда_x000a_2 - иногда_x000a_3 - часто_x000a_4 - почти всегда" sqref="L32:R34" xr:uid="{00000000-0002-0000-0000-000006000000}">
      <formula1>$AA$34:$AA$37</formula1>
    </dataValidation>
    <dataValidation type="list" allowBlank="1" showErrorMessage="1" promptTitle="Подсказка" prompt="1 - почти никогда_x000a_2 - иногда_x000a_3 - часто_x000a_4 - почти всегда" sqref="L11:R11" xr:uid="{00000000-0002-0000-0000-000007000000}">
      <formula1>$AA$10:$AA$13</formula1>
    </dataValidation>
    <dataValidation type="list" allowBlank="1" showErrorMessage="1" promptTitle="Подсказка" prompt="1 - почти никогда_x000a_2 - иногда_x000a_3 - часто_x000a_4 - почти всегда" sqref="L12:R12" xr:uid="{00000000-0002-0000-0000-000008000000}">
      <formula1>$AA$14:$AA$17</formula1>
    </dataValidation>
    <dataValidation type="list" allowBlank="1" showInputMessage="1" showErrorMessage="1" sqref="L35:R35 L56:R56 L62:R64 L72:R72 L75:R75 L78:R78" xr:uid="{00000000-0002-0000-0000-000009000000}">
      <formula1>$AA$38:$AA$39</formula1>
    </dataValidation>
    <dataValidation type="list" allowBlank="1" showInputMessage="1" showErrorMessage="1" sqref="L37:R41" xr:uid="{00000000-0002-0000-0000-00000A000000}">
      <formula1>$AA$40:$AA$43</formula1>
    </dataValidation>
    <dataValidation type="list" allowBlank="1" showInputMessage="1" showErrorMessage="1" sqref="L42:R42" xr:uid="{00000000-0002-0000-0000-00000B000000}">
      <formula1>$AA$44:$AA$47</formula1>
    </dataValidation>
    <dataValidation type="list" allowBlank="1" showInputMessage="1" showErrorMessage="1" sqref="L43:R43" xr:uid="{00000000-0002-0000-0000-00000C000000}">
      <formula1>$AA$48:$AA$51</formula1>
    </dataValidation>
    <dataValidation type="list" allowBlank="1" showInputMessage="1" showErrorMessage="1" sqref="L44:R44" xr:uid="{00000000-0002-0000-0000-00000D000000}">
      <formula1>$AA$52:$AA$55</formula1>
    </dataValidation>
    <dataValidation type="list" allowBlank="1" showInputMessage="1" showErrorMessage="1" sqref="L45:R45" xr:uid="{00000000-0002-0000-0000-00000E000000}">
      <formula1>$AA$56:$AA$59</formula1>
    </dataValidation>
    <dataValidation type="list" allowBlank="1" showInputMessage="1" showErrorMessage="1" sqref="L46:R46" xr:uid="{00000000-0002-0000-0000-00000F000000}">
      <formula1>$AA$60:$AA$63</formula1>
    </dataValidation>
    <dataValidation type="list" allowBlank="1" showInputMessage="1" showErrorMessage="1" sqref="L47:R49 L71:R71 L73:R73 L77:R77" xr:uid="{00000000-0002-0000-0000-000010000000}">
      <formula1>$AA$34:$AA$37</formula1>
    </dataValidation>
    <dataValidation type="list" allowBlank="1" showInputMessage="1" showErrorMessage="1" sqref="L51:R54" xr:uid="{00000000-0002-0000-0000-000011000000}">
      <formula1>$AA$64:$AA$67</formula1>
    </dataValidation>
    <dataValidation type="list" allowBlank="1" showInputMessage="1" showErrorMessage="1" sqref="L55:R55" xr:uid="{00000000-0002-0000-0000-000012000000}">
      <formula1>$AA$68:$AA$71</formula1>
    </dataValidation>
    <dataValidation type="list" allowBlank="1" showInputMessage="1" showErrorMessage="1" sqref="L58:R60" xr:uid="{00000000-0002-0000-0000-000013000000}">
      <formula1>$AA$72:$AA$75</formula1>
    </dataValidation>
    <dataValidation type="list" allowBlank="1" showInputMessage="1" showErrorMessage="1" sqref="L65:R69 L79:R83" xr:uid="{00000000-0002-0000-0000-000014000000}">
      <formula1>$AA$18:$AA$21</formula1>
    </dataValidation>
    <dataValidation type="list" allowBlank="1" showInputMessage="1" showErrorMessage="1" sqref="L70:R70" xr:uid="{00000000-0002-0000-0000-000015000000}">
      <formula1>$AA$76:$AA$79</formula1>
    </dataValidation>
    <dataValidation type="list" allowBlank="1" showInputMessage="1" showErrorMessage="1" sqref="L74:R74" xr:uid="{00000000-0002-0000-0000-000016000000}">
      <formula1>$AA$80:$AA$84</formula1>
    </dataValidation>
    <dataValidation type="list" allowBlank="1" showInputMessage="1" showErrorMessage="1" sqref="L76:R76" xr:uid="{00000000-0002-0000-0000-000017000000}">
      <formula1>$AA$85:$AA$88</formula1>
    </dataValidation>
    <dataValidation type="list" allowBlank="1" showInputMessage="1" showErrorMessage="1" sqref="L84:R85" xr:uid="{00000000-0002-0000-0000-000018000000}">
      <formula1>$AA$89:$AA$92</formula1>
    </dataValidation>
    <dataValidation type="list" allowBlank="1" showInputMessage="1" showErrorMessage="1" sqref="L86:R87" xr:uid="{00000000-0002-0000-0000-000019000000}">
      <formula1>$AA$93:$AA$96</formula1>
    </dataValidation>
    <dataValidation type="list" allowBlank="1" showInputMessage="1" showErrorMessage="1" sqref="L88:R88" xr:uid="{00000000-0002-0000-0000-00001A000000}">
      <formula1>$AA$97:$AA$100</formula1>
    </dataValidation>
    <dataValidation type="list" allowBlank="1" showInputMessage="1" showErrorMessage="1" sqref="L90:R92" xr:uid="{00000000-0002-0000-0000-00001B000000}">
      <formula1>$AA$101:$AA$104</formula1>
    </dataValidation>
  </dataValidations>
  <pageMargins left="0.7" right="0.7" top="0.75" bottom="0.75" header="0.3" footer="0.3"/>
  <pageSetup paperSize="9" orientation="portrait" r:id="rId1"/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79"/>
  <sheetViews>
    <sheetView topLeftCell="B1" workbookViewId="0">
      <selection activeCell="J8" sqref="J8"/>
    </sheetView>
  </sheetViews>
  <sheetFormatPr defaultRowHeight="15" x14ac:dyDescent="0.25"/>
  <cols>
    <col min="1" max="1" width="8.42578125" customWidth="1"/>
    <col min="2" max="2" width="16.140625" customWidth="1"/>
    <col min="3" max="3" width="16.7109375" customWidth="1"/>
    <col min="4" max="4" width="13" customWidth="1"/>
    <col min="5" max="5" width="11.140625" customWidth="1"/>
    <col min="6" max="6" width="2" customWidth="1"/>
    <col min="7" max="7" width="10.28515625" customWidth="1"/>
    <col min="8" max="8" width="14.85546875" customWidth="1"/>
    <col min="9" max="9" width="13.85546875" customWidth="1"/>
    <col min="10" max="10" width="13" customWidth="1"/>
    <col min="11" max="11" width="12.140625" customWidth="1"/>
    <col min="12" max="12" width="5.140625" customWidth="1"/>
  </cols>
  <sheetData>
    <row r="1" spans="1:20" ht="15" customHeight="1" x14ac:dyDescent="0.25">
      <c r="A1" s="86" t="s">
        <v>169</v>
      </c>
      <c r="B1" s="89" t="s">
        <v>10</v>
      </c>
      <c r="C1" s="90"/>
      <c r="D1" s="90"/>
      <c r="E1" s="91"/>
      <c r="G1" s="86" t="s">
        <v>169</v>
      </c>
      <c r="H1" s="89" t="s">
        <v>10</v>
      </c>
      <c r="I1" s="90"/>
      <c r="J1" s="90"/>
      <c r="K1" s="91"/>
    </row>
    <row r="2" spans="1:20" x14ac:dyDescent="0.25">
      <c r="A2" s="87"/>
      <c r="B2" s="11" t="s">
        <v>170</v>
      </c>
      <c r="C2" s="11" t="s">
        <v>171</v>
      </c>
      <c r="D2" s="11" t="s">
        <v>172</v>
      </c>
      <c r="E2" s="11" t="s">
        <v>173</v>
      </c>
      <c r="G2" s="87"/>
      <c r="H2" s="11" t="s">
        <v>170</v>
      </c>
      <c r="I2" s="11" t="s">
        <v>171</v>
      </c>
      <c r="J2" s="11" t="s">
        <v>172</v>
      </c>
      <c r="K2" s="11" t="s">
        <v>173</v>
      </c>
      <c r="N2" s="84" t="s">
        <v>187</v>
      </c>
      <c r="O2" s="84"/>
      <c r="P2" s="84"/>
      <c r="Q2" s="84"/>
      <c r="R2" s="84"/>
      <c r="S2" s="84"/>
      <c r="T2" s="84"/>
    </row>
    <row r="3" spans="1:20" x14ac:dyDescent="0.25">
      <c r="A3" s="88"/>
      <c r="B3" s="11" t="s">
        <v>174</v>
      </c>
      <c r="C3" s="11" t="s">
        <v>175</v>
      </c>
      <c r="D3" s="11" t="s">
        <v>176</v>
      </c>
      <c r="E3" s="11" t="s">
        <v>177</v>
      </c>
      <c r="G3" s="88"/>
      <c r="H3" s="11" t="s">
        <v>174</v>
      </c>
      <c r="I3" s="11" t="s">
        <v>175</v>
      </c>
      <c r="J3" s="11" t="s">
        <v>176</v>
      </c>
      <c r="K3" s="11" t="s">
        <v>177</v>
      </c>
      <c r="N3" s="83" t="s">
        <v>193</v>
      </c>
      <c r="O3" s="83"/>
      <c r="P3" s="83"/>
      <c r="Q3" s="83"/>
      <c r="R3" s="83"/>
      <c r="S3" s="83"/>
      <c r="T3" s="13">
        <f>SUM(T4:T7)</f>
        <v>0</v>
      </c>
    </row>
    <row r="4" spans="1:20" x14ac:dyDescent="0.25">
      <c r="A4" s="11">
        <v>6</v>
      </c>
      <c r="B4" s="11" t="s">
        <v>178</v>
      </c>
      <c r="C4" s="11" t="s">
        <v>179</v>
      </c>
      <c r="D4" s="11" t="s">
        <v>180</v>
      </c>
      <c r="E4" s="11" t="s">
        <v>181</v>
      </c>
      <c r="G4" s="11">
        <v>6</v>
      </c>
      <c r="H4" s="11">
        <f>IF('Бланк Методички'!L11='Бланк Методички'!AA13,4,)</f>
        <v>0</v>
      </c>
      <c r="I4" s="11">
        <f>IF('Бланк Методички'!L11='Бланк Методички'!AA12,3,)</f>
        <v>0</v>
      </c>
      <c r="J4" s="11">
        <f>IF('Бланк Методички'!L11='Бланк Методички'!AA11,3,)</f>
        <v>0</v>
      </c>
      <c r="K4" s="11">
        <f>IF('Бланк Методички'!L11='Бланк Методички'!AA10,1,)</f>
        <v>0</v>
      </c>
      <c r="L4" s="12">
        <f>SUM(H4:K4)</f>
        <v>0</v>
      </c>
      <c r="N4" s="82" t="s">
        <v>188</v>
      </c>
      <c r="O4" s="82"/>
      <c r="P4" s="82"/>
      <c r="Q4" s="82"/>
      <c r="R4" s="82"/>
      <c r="S4" s="82"/>
      <c r="T4" s="11">
        <f>SUM(L34,L72,L73,L74,L75,L76,L77)</f>
        <v>0</v>
      </c>
    </row>
    <row r="5" spans="1:20" x14ac:dyDescent="0.25">
      <c r="A5" s="11">
        <v>7</v>
      </c>
      <c r="B5" s="11" t="s">
        <v>182</v>
      </c>
      <c r="C5" s="11" t="s">
        <v>179</v>
      </c>
      <c r="D5" s="11" t="s">
        <v>180</v>
      </c>
      <c r="E5" s="11" t="s">
        <v>181</v>
      </c>
      <c r="G5" s="11">
        <v>7</v>
      </c>
      <c r="H5" s="11">
        <f>IF('Бланк Методички'!L12='Бланк Методички'!AA17,4,)</f>
        <v>0</v>
      </c>
      <c r="I5" s="11">
        <f>IF('Бланк Методички'!L12='Бланк Методички'!AA16,3,)</f>
        <v>0</v>
      </c>
      <c r="J5" s="11">
        <f>IF('Бланк Методички'!L12='Бланк Методички'!AA15,2,)</f>
        <v>0</v>
      </c>
      <c r="K5" s="11">
        <f>IF('Бланк Методички'!L12='Бланк Методички'!AA14,1,)</f>
        <v>0</v>
      </c>
      <c r="L5" s="12">
        <f t="shared" ref="L5:L68" si="0">SUM(H5:K5)</f>
        <v>0</v>
      </c>
      <c r="N5" s="82" t="s">
        <v>189</v>
      </c>
      <c r="O5" s="82"/>
      <c r="P5" s="82"/>
      <c r="Q5" s="82"/>
      <c r="R5" s="82"/>
      <c r="S5" s="82"/>
      <c r="T5" s="11">
        <f>SUM(L58,L63)</f>
        <v>0</v>
      </c>
    </row>
    <row r="6" spans="1:20" x14ac:dyDescent="0.25">
      <c r="A6" s="11">
        <v>8</v>
      </c>
      <c r="B6" s="11" t="s">
        <v>181</v>
      </c>
      <c r="C6" s="11" t="s">
        <v>180</v>
      </c>
      <c r="D6" s="11" t="s">
        <v>179</v>
      </c>
      <c r="E6" s="11" t="s">
        <v>178</v>
      </c>
      <c r="G6" s="11">
        <v>8</v>
      </c>
      <c r="H6" s="11">
        <f>IF('Бланк Методички'!L13='Бланк Методички'!AA18,4,)</f>
        <v>0</v>
      </c>
      <c r="I6" s="11">
        <f>IF('Бланк Методички'!L13='Бланк Методички'!AA19,3,)</f>
        <v>0</v>
      </c>
      <c r="J6" s="11">
        <f>IF('Бланк Методички'!L13='Бланк Методички'!AA20,2,)</f>
        <v>0</v>
      </c>
      <c r="K6" s="11">
        <f>IF('Бланк Методички'!L13='Бланк Методички'!AA21,1,)</f>
        <v>0</v>
      </c>
      <c r="L6" s="12">
        <f t="shared" si="0"/>
        <v>0</v>
      </c>
      <c r="N6" s="82" t="s">
        <v>190</v>
      </c>
      <c r="O6" s="82"/>
      <c r="P6" s="82"/>
      <c r="Q6" s="82"/>
      <c r="R6" s="82"/>
      <c r="S6" s="82"/>
      <c r="T6" s="11">
        <f>SUM(L65,L68,L69,L70,L71)</f>
        <v>0</v>
      </c>
    </row>
    <row r="7" spans="1:20" x14ac:dyDescent="0.25">
      <c r="A7" s="11">
        <v>9</v>
      </c>
      <c r="B7" s="11" t="s">
        <v>181</v>
      </c>
      <c r="C7" s="11" t="s">
        <v>180</v>
      </c>
      <c r="D7" s="11" t="s">
        <v>179</v>
      </c>
      <c r="E7" s="11" t="s">
        <v>178</v>
      </c>
      <c r="G7" s="11">
        <v>9</v>
      </c>
      <c r="H7" s="11">
        <f>IF('Бланк Методички'!L14='Бланк Методички'!AA18,4,)</f>
        <v>0</v>
      </c>
      <c r="I7" s="11">
        <f>IF('Бланк Методички'!L14='Бланк Методички'!AA19,3,)</f>
        <v>0</v>
      </c>
      <c r="J7" s="11">
        <f>IF('Бланк Методички'!L14='Бланк Методички'!AA20,2,)</f>
        <v>0</v>
      </c>
      <c r="K7" s="11">
        <f>IF('Бланк Методички'!L14='Бланк Методички'!AA21,1,)</f>
        <v>0</v>
      </c>
      <c r="L7" s="12">
        <f t="shared" si="0"/>
        <v>0</v>
      </c>
      <c r="N7" s="82" t="s">
        <v>191</v>
      </c>
      <c r="O7" s="82"/>
      <c r="P7" s="82"/>
      <c r="Q7" s="82"/>
      <c r="R7" s="82"/>
      <c r="S7" s="82"/>
      <c r="T7" s="11">
        <f>L67</f>
        <v>0</v>
      </c>
    </row>
    <row r="8" spans="1:20" x14ac:dyDescent="0.25">
      <c r="A8" s="11">
        <v>10</v>
      </c>
      <c r="B8" s="11" t="s">
        <v>181</v>
      </c>
      <c r="C8" s="11" t="s">
        <v>180</v>
      </c>
      <c r="D8" s="11" t="s">
        <v>179</v>
      </c>
      <c r="E8" s="11" t="s">
        <v>178</v>
      </c>
      <c r="G8" s="11">
        <v>10</v>
      </c>
      <c r="H8" s="11">
        <f>IF('Бланк Методички'!L15='Бланк Методички'!AA18,4,)</f>
        <v>0</v>
      </c>
      <c r="I8" s="11">
        <f>IF('Бланк Методички'!$L$15='Бланк Методички'!$AA$19,3,)</f>
        <v>0</v>
      </c>
      <c r="J8" s="11">
        <f>IF('Бланк Методички'!L15='Бланк Методички'!AA20,2,)</f>
        <v>0</v>
      </c>
      <c r="K8" s="11">
        <f>IF('Бланк Методички'!L15='Бланк Методички'!AA21,1,)</f>
        <v>0</v>
      </c>
      <c r="L8" s="12">
        <f t="shared" si="0"/>
        <v>0</v>
      </c>
      <c r="N8" s="83" t="s">
        <v>192</v>
      </c>
      <c r="O8" s="83"/>
      <c r="P8" s="83"/>
      <c r="Q8" s="83"/>
      <c r="R8" s="83"/>
      <c r="S8" s="83"/>
      <c r="T8" s="13">
        <f>SUM(T9:T15)</f>
        <v>0</v>
      </c>
    </row>
    <row r="9" spans="1:20" x14ac:dyDescent="0.25">
      <c r="A9" s="11">
        <v>11</v>
      </c>
      <c r="B9" s="11" t="s">
        <v>181</v>
      </c>
      <c r="C9" s="11" t="s">
        <v>180</v>
      </c>
      <c r="D9" s="11" t="s">
        <v>179</v>
      </c>
      <c r="E9" s="11" t="s">
        <v>178</v>
      </c>
      <c r="G9" s="11">
        <v>11</v>
      </c>
      <c r="H9" s="11">
        <f>IF('Бланк Методички'!L16='Бланк Методички'!AA18,4,)</f>
        <v>0</v>
      </c>
      <c r="I9" s="11">
        <f>IF('Бланк Методички'!L16='Бланк Методички'!$AA$19,3,)</f>
        <v>0</v>
      </c>
      <c r="J9" s="11">
        <f>IF('Бланк Методички'!L16='Бланк Методички'!$AA$20,2,)</f>
        <v>0</v>
      </c>
      <c r="K9" s="11">
        <f>IF('Бланк Методички'!L16='Бланк Методички'!$AA$21,1,)</f>
        <v>0</v>
      </c>
      <c r="L9" s="12">
        <f t="shared" si="0"/>
        <v>0</v>
      </c>
      <c r="N9" s="82" t="s">
        <v>194</v>
      </c>
      <c r="O9" s="82"/>
      <c r="P9" s="82"/>
      <c r="Q9" s="82"/>
      <c r="R9" s="82"/>
      <c r="S9" s="82"/>
      <c r="T9" s="11">
        <f>SUM(L8,L13)</f>
        <v>0</v>
      </c>
    </row>
    <row r="10" spans="1:20" x14ac:dyDescent="0.25">
      <c r="A10" s="11">
        <v>12</v>
      </c>
      <c r="B10" s="11" t="s">
        <v>181</v>
      </c>
      <c r="C10" s="11" t="s">
        <v>180</v>
      </c>
      <c r="D10" s="11" t="s">
        <v>179</v>
      </c>
      <c r="E10" s="11" t="s">
        <v>178</v>
      </c>
      <c r="G10" s="11">
        <v>12</v>
      </c>
      <c r="H10" s="11">
        <f>IF('Бланк Методички'!L17='Бланк Методички'!AA18,4,)</f>
        <v>0</v>
      </c>
      <c r="I10" s="11">
        <f>IF('Бланк Методички'!L17='Бланк Методички'!AA19,3,)</f>
        <v>0</v>
      </c>
      <c r="J10" s="11">
        <f>IF('Бланк Методички'!L17='Бланк Методички'!$AA$20,2,)</f>
        <v>0</v>
      </c>
      <c r="K10" s="11">
        <f>IF('Бланк Методички'!L17='Бланк Методички'!$AA$21,1,)</f>
        <v>0</v>
      </c>
      <c r="L10" s="12">
        <f t="shared" si="0"/>
        <v>0</v>
      </c>
      <c r="N10" s="82" t="s">
        <v>195</v>
      </c>
      <c r="O10" s="82"/>
      <c r="P10" s="82"/>
      <c r="Q10" s="82"/>
      <c r="R10" s="82"/>
      <c r="S10" s="82"/>
      <c r="T10" s="11">
        <f>SUM(L28,L29,L32,L36,L41,L42,L43,L44)</f>
        <v>0</v>
      </c>
    </row>
    <row r="11" spans="1:20" x14ac:dyDescent="0.25">
      <c r="A11" s="11">
        <v>13</v>
      </c>
      <c r="B11" s="11" t="s">
        <v>181</v>
      </c>
      <c r="C11" s="11" t="s">
        <v>180</v>
      </c>
      <c r="D11" s="11" t="s">
        <v>179</v>
      </c>
      <c r="E11" s="11" t="s">
        <v>178</v>
      </c>
      <c r="G11" s="11">
        <v>13</v>
      </c>
      <c r="H11" s="11">
        <f>IF('Бланк Методички'!L18='Бланк Методички'!AA18,4,)</f>
        <v>0</v>
      </c>
      <c r="I11" s="11">
        <f>IF('Бланк Методички'!L18='Бланк Методички'!$AA$19,3,)</f>
        <v>0</v>
      </c>
      <c r="J11" s="11">
        <f>IF('Бланк Методички'!L18='Бланк Методички'!AA20,2,)</f>
        <v>0</v>
      </c>
      <c r="K11" s="11">
        <f>IF('Бланк Методички'!L18='Бланк Методички'!AA21,1,)</f>
        <v>0</v>
      </c>
      <c r="L11" s="12">
        <f t="shared" si="0"/>
        <v>0</v>
      </c>
      <c r="N11" s="82" t="s">
        <v>196</v>
      </c>
      <c r="O11" s="82"/>
      <c r="P11" s="82"/>
      <c r="Q11" s="82"/>
      <c r="R11" s="82"/>
      <c r="S11" s="82"/>
      <c r="T11" s="11">
        <f>SUM(L24,L25,L35)</f>
        <v>0</v>
      </c>
    </row>
    <row r="12" spans="1:20" x14ac:dyDescent="0.25">
      <c r="A12" s="11">
        <v>14</v>
      </c>
      <c r="B12" s="11" t="s">
        <v>181</v>
      </c>
      <c r="C12" s="11" t="s">
        <v>180</v>
      </c>
      <c r="D12" s="11" t="s">
        <v>179</v>
      </c>
      <c r="E12" s="11" t="s">
        <v>178</v>
      </c>
      <c r="G12" s="11">
        <v>14</v>
      </c>
      <c r="H12" s="11">
        <f>IF('Бланк Методички'!L19='Бланк Методички'!AA18,4,)</f>
        <v>0</v>
      </c>
      <c r="I12" s="11">
        <f>IF('Бланк Методички'!L19='Бланк Методички'!AA19,3,)</f>
        <v>0</v>
      </c>
      <c r="J12" s="11">
        <f>IF('Бланк Методички'!L19='Бланк Методички'!$AA$20,2,)</f>
        <v>0</v>
      </c>
      <c r="K12" s="11">
        <f>IF('Бланк Методички'!L19='Бланк Методички'!$AA$21,1,)</f>
        <v>0</v>
      </c>
      <c r="L12" s="12">
        <f t="shared" si="0"/>
        <v>0</v>
      </c>
      <c r="N12" s="85" t="s">
        <v>197</v>
      </c>
      <c r="O12" s="82"/>
      <c r="P12" s="82"/>
      <c r="Q12" s="82"/>
      <c r="R12" s="82"/>
      <c r="S12" s="82"/>
      <c r="T12" s="11">
        <f>L26</f>
        <v>0</v>
      </c>
    </row>
    <row r="13" spans="1:20" x14ac:dyDescent="0.25">
      <c r="A13" s="11">
        <v>15</v>
      </c>
      <c r="B13" s="11" t="s">
        <v>181</v>
      </c>
      <c r="C13" s="11" t="s">
        <v>180</v>
      </c>
      <c r="D13" s="11" t="s">
        <v>179</v>
      </c>
      <c r="E13" s="11" t="s">
        <v>178</v>
      </c>
      <c r="G13" s="11">
        <v>15</v>
      </c>
      <c r="H13" s="11">
        <f>IF('Бланк Методички'!L20='Бланк Методички'!AA18,4,)</f>
        <v>0</v>
      </c>
      <c r="I13" s="11">
        <f>IF('Бланк Методички'!L20='Бланк Методички'!$AA$19,3,)</f>
        <v>0</v>
      </c>
      <c r="J13" s="11">
        <f>IF('Бланк Методички'!L20='Бланк Методички'!$AA$20,2,)</f>
        <v>0</v>
      </c>
      <c r="K13" s="11">
        <f>IF('Бланк Методички'!L20='Бланк Методички'!$AA$21,1,)</f>
        <v>0</v>
      </c>
      <c r="L13" s="12">
        <f t="shared" si="0"/>
        <v>0</v>
      </c>
      <c r="N13" s="82" t="s">
        <v>198</v>
      </c>
      <c r="O13" s="82"/>
      <c r="P13" s="82"/>
      <c r="Q13" s="82"/>
      <c r="R13" s="82"/>
      <c r="S13" s="82"/>
      <c r="T13" s="11">
        <f>SUM(L30,L31,L38,L39,L40)</f>
        <v>0</v>
      </c>
    </row>
    <row r="14" spans="1:20" x14ac:dyDescent="0.25">
      <c r="A14" s="11">
        <v>16</v>
      </c>
      <c r="B14" s="11" t="s">
        <v>181</v>
      </c>
      <c r="C14" s="11" t="s">
        <v>180</v>
      </c>
      <c r="D14" s="11" t="s">
        <v>179</v>
      </c>
      <c r="E14" s="11" t="s">
        <v>178</v>
      </c>
      <c r="G14" s="11">
        <v>16</v>
      </c>
      <c r="H14" s="11">
        <f>IF('Бланк Методички'!L21='Бланк Методички'!AA18,4,)</f>
        <v>0</v>
      </c>
      <c r="I14" s="11">
        <f>IF('Бланк Методички'!L21='Бланк Методички'!$AA$19,3,)</f>
        <v>0</v>
      </c>
      <c r="J14" s="11">
        <f>IF('Бланк Методички'!L21='Бланк Методички'!$AA$20,2,)</f>
        <v>0</v>
      </c>
      <c r="K14" s="11">
        <f>IF('Бланк Методички'!L21='Бланк Методички'!$AA$21,1,)</f>
        <v>0</v>
      </c>
      <c r="L14" s="12">
        <f t="shared" si="0"/>
        <v>0</v>
      </c>
      <c r="N14" s="82" t="s">
        <v>199</v>
      </c>
      <c r="O14" s="82"/>
      <c r="P14" s="82"/>
      <c r="Q14" s="82"/>
      <c r="R14" s="82"/>
      <c r="S14" s="82"/>
      <c r="T14" s="11">
        <f>SUM(L45,L46)</f>
        <v>0</v>
      </c>
    </row>
    <row r="15" spans="1:20" x14ac:dyDescent="0.25">
      <c r="A15" s="11">
        <v>17</v>
      </c>
      <c r="B15" s="11" t="s">
        <v>181</v>
      </c>
      <c r="C15" s="11" t="s">
        <v>180</v>
      </c>
      <c r="D15" s="11" t="s">
        <v>179</v>
      </c>
      <c r="E15" s="11" t="s">
        <v>178</v>
      </c>
      <c r="G15" s="11">
        <v>17</v>
      </c>
      <c r="H15" s="11">
        <f>IF('Бланк Методички'!L22='Бланк Методички'!AA18,4,)</f>
        <v>0</v>
      </c>
      <c r="I15" s="11">
        <f>IF('Бланк Методички'!L22='Бланк Методички'!AA19,3,)</f>
        <v>0</v>
      </c>
      <c r="J15" s="11">
        <f>IF('Бланк Методички'!L22='Бланк Методички'!$AA$20,2,)</f>
        <v>0</v>
      </c>
      <c r="K15" s="11">
        <f>IF('Бланк Методички'!L22='Бланк Методички'!$AA$21,1,)</f>
        <v>0</v>
      </c>
      <c r="L15" s="12">
        <f t="shared" si="0"/>
        <v>0</v>
      </c>
      <c r="N15" s="82" t="s">
        <v>200</v>
      </c>
      <c r="O15" s="82"/>
      <c r="P15" s="82"/>
      <c r="Q15" s="82"/>
      <c r="R15" s="82"/>
      <c r="S15" s="82"/>
      <c r="T15" s="11">
        <f>L64</f>
        <v>0</v>
      </c>
    </row>
    <row r="16" spans="1:20" x14ac:dyDescent="0.25">
      <c r="A16" s="11">
        <v>18</v>
      </c>
      <c r="B16" s="11" t="s">
        <v>178</v>
      </c>
      <c r="C16" s="11" t="s">
        <v>179</v>
      </c>
      <c r="D16" s="11" t="s">
        <v>180</v>
      </c>
      <c r="E16" s="11" t="s">
        <v>181</v>
      </c>
      <c r="G16" s="11">
        <v>18</v>
      </c>
      <c r="H16" s="11">
        <f>IF('Бланк Методички'!L23='Бланк Методички'!AA25,4,)</f>
        <v>0</v>
      </c>
      <c r="I16" s="11">
        <f>IF('Бланк Методички'!L23='Бланк Методички'!AA24,3,)</f>
        <v>0</v>
      </c>
      <c r="J16" s="11">
        <f>IF('Бланк Методички'!L23='Бланк Методички'!AA23,2,)</f>
        <v>0</v>
      </c>
      <c r="K16" s="11">
        <f>IF('Бланк Методички'!L23='Бланк Методички'!AA22,1,)</f>
        <v>0</v>
      </c>
      <c r="L16" s="12">
        <f t="shared" si="0"/>
        <v>0</v>
      </c>
      <c r="N16" s="83" t="s">
        <v>201</v>
      </c>
      <c r="O16" s="83"/>
      <c r="P16" s="83"/>
      <c r="Q16" s="83"/>
      <c r="R16" s="83"/>
      <c r="S16" s="83"/>
      <c r="T16" s="13">
        <f>SUM(T17:T19)</f>
        <v>0</v>
      </c>
    </row>
    <row r="17" spans="1:20" x14ac:dyDescent="0.25">
      <c r="A17" s="11">
        <v>19</v>
      </c>
      <c r="B17" s="11" t="s">
        <v>178</v>
      </c>
      <c r="C17" s="11" t="s">
        <v>179</v>
      </c>
      <c r="D17" s="11" t="s">
        <v>180</v>
      </c>
      <c r="E17" s="11" t="s">
        <v>181</v>
      </c>
      <c r="G17" s="11">
        <v>19</v>
      </c>
      <c r="H17" s="11">
        <f>IF('Бланк Методички'!L24='Бланк Методички'!AA29,4,)</f>
        <v>0</v>
      </c>
      <c r="I17" s="11">
        <f>IF('Бланк Методички'!L24='Бланк Методички'!AA28,3,)</f>
        <v>0</v>
      </c>
      <c r="J17" s="11">
        <f>IF('Бланк Методички'!L24='Бланк Методички'!AA27,2,)</f>
        <v>0</v>
      </c>
      <c r="K17" s="11">
        <f>IF('Бланк Методички'!L24='Бланк Методички'!AA26,1,)</f>
        <v>0</v>
      </c>
      <c r="L17" s="12">
        <f t="shared" si="0"/>
        <v>0</v>
      </c>
      <c r="N17" s="92" t="s">
        <v>210</v>
      </c>
      <c r="O17" s="92"/>
      <c r="P17" s="92"/>
      <c r="Q17" s="92"/>
      <c r="R17" s="92"/>
      <c r="S17" s="92"/>
      <c r="T17" s="93">
        <f>SUM(L18,L19,L20,L21,L22,L23,L28)</f>
        <v>0</v>
      </c>
    </row>
    <row r="18" spans="1:20" x14ac:dyDescent="0.25">
      <c r="A18" s="11">
        <v>20</v>
      </c>
      <c r="B18" s="11" t="s">
        <v>178</v>
      </c>
      <c r="C18" s="11" t="s">
        <v>179</v>
      </c>
      <c r="D18" s="11" t="s">
        <v>180</v>
      </c>
      <c r="E18" s="11" t="s">
        <v>181</v>
      </c>
      <c r="G18" s="11">
        <v>20</v>
      </c>
      <c r="H18" s="11">
        <f>IF('Бланк Методички'!L26='Бланк Методички'!AA33,4,)</f>
        <v>0</v>
      </c>
      <c r="I18" s="11">
        <f>IF('Бланк Методички'!L26='Бланк Методички'!AA32,3,)</f>
        <v>0</v>
      </c>
      <c r="J18" s="11">
        <f>IF('Бланк Методички'!L26='Бланк Методички'!AA31,2,)</f>
        <v>0</v>
      </c>
      <c r="K18" s="11">
        <f>IF('Бланк Методички'!L26='Бланк Методички'!AA30,1,)</f>
        <v>0</v>
      </c>
      <c r="L18" s="12">
        <f t="shared" si="0"/>
        <v>0</v>
      </c>
      <c r="N18" s="92"/>
      <c r="O18" s="92"/>
      <c r="P18" s="92"/>
      <c r="Q18" s="92"/>
      <c r="R18" s="92"/>
      <c r="S18" s="92"/>
      <c r="T18" s="93"/>
    </row>
    <row r="19" spans="1:20" x14ac:dyDescent="0.25">
      <c r="A19" s="11">
        <v>21</v>
      </c>
      <c r="B19" s="11" t="s">
        <v>178</v>
      </c>
      <c r="C19" s="11" t="s">
        <v>179</v>
      </c>
      <c r="D19" s="11" t="s">
        <v>180</v>
      </c>
      <c r="E19" s="11" t="s">
        <v>181</v>
      </c>
      <c r="G19" s="11">
        <v>21</v>
      </c>
      <c r="H19" s="11">
        <f>IF('Бланк Методички'!L27='Бланк Методички'!AA33,4,)</f>
        <v>0</v>
      </c>
      <c r="I19" s="11">
        <f>IF('Бланк Методички'!L27='Бланк Методички'!AA32,3,)</f>
        <v>0</v>
      </c>
      <c r="J19" s="11">
        <f>IF('Бланк Методички'!L27='Бланк Методички'!AA31,2,)</f>
        <v>0</v>
      </c>
      <c r="K19" s="11">
        <f>IF('Бланк Методички'!L27='Бланк Методички'!AA30,1,)</f>
        <v>0</v>
      </c>
      <c r="L19" s="12">
        <f t="shared" si="0"/>
        <v>0</v>
      </c>
      <c r="N19" s="82" t="s">
        <v>203</v>
      </c>
      <c r="O19" s="82"/>
      <c r="P19" s="82"/>
      <c r="Q19" s="82"/>
      <c r="R19" s="82"/>
      <c r="S19" s="82"/>
      <c r="T19" s="11">
        <f>SUM(L61,L79)</f>
        <v>0</v>
      </c>
    </row>
    <row r="20" spans="1:20" x14ac:dyDescent="0.25">
      <c r="A20" s="11">
        <v>22</v>
      </c>
      <c r="B20" s="11" t="s">
        <v>178</v>
      </c>
      <c r="C20" s="11" t="s">
        <v>179</v>
      </c>
      <c r="D20" s="11" t="s">
        <v>180</v>
      </c>
      <c r="E20" s="11" t="s">
        <v>181</v>
      </c>
      <c r="G20" s="11">
        <v>22</v>
      </c>
      <c r="H20" s="11">
        <f>IF('Бланк Методички'!L28='Бланк Методички'!AA33,4,)</f>
        <v>0</v>
      </c>
      <c r="I20" s="11">
        <f>IF('Бланк Методички'!L28='Бланк Методички'!AA32,3,)</f>
        <v>0</v>
      </c>
      <c r="J20" s="11">
        <f>IF('Бланк Методички'!L28='Бланк Методички'!AA31,2,)</f>
        <v>0</v>
      </c>
      <c r="K20" s="11">
        <f>IF('Бланк Методички'!L28='Бланк Методички'!AA30,1,)</f>
        <v>0</v>
      </c>
      <c r="L20" s="12">
        <f t="shared" si="0"/>
        <v>0</v>
      </c>
      <c r="N20" s="83" t="s">
        <v>204</v>
      </c>
      <c r="O20" s="83"/>
      <c r="P20" s="83"/>
      <c r="Q20" s="83"/>
      <c r="R20" s="83"/>
      <c r="S20" s="83"/>
      <c r="T20" s="13">
        <f>SUM(T21:T26)</f>
        <v>0</v>
      </c>
    </row>
    <row r="21" spans="1:20" x14ac:dyDescent="0.25">
      <c r="A21" s="11">
        <v>23</v>
      </c>
      <c r="B21" s="11" t="s">
        <v>178</v>
      </c>
      <c r="C21" s="11" t="s">
        <v>179</v>
      </c>
      <c r="D21" s="11" t="s">
        <v>180</v>
      </c>
      <c r="E21" s="11" t="s">
        <v>181</v>
      </c>
      <c r="G21" s="11">
        <v>23</v>
      </c>
      <c r="H21" s="11">
        <f>IF('Бланк Методички'!L29='Бланк Методички'!AA33,4,)</f>
        <v>0</v>
      </c>
      <c r="I21" s="11">
        <f>IF('Бланк Методички'!L29='Бланк Методички'!AA32,3,)</f>
        <v>0</v>
      </c>
      <c r="J21" s="11">
        <f>IF('Бланк Методички'!L29='Бланк Методички'!AA31,2,)</f>
        <v>0</v>
      </c>
      <c r="K21" s="11">
        <f>IF('Бланк Методички'!L29='Бланк Методички'!AA30,1,)</f>
        <v>0</v>
      </c>
      <c r="L21" s="12">
        <f t="shared" si="0"/>
        <v>0</v>
      </c>
      <c r="N21" s="82" t="s">
        <v>205</v>
      </c>
      <c r="O21" s="82"/>
      <c r="P21" s="82"/>
      <c r="Q21" s="82"/>
      <c r="R21" s="82"/>
      <c r="S21" s="82"/>
      <c r="T21" s="11">
        <f>L27</f>
        <v>0</v>
      </c>
    </row>
    <row r="22" spans="1:20" x14ac:dyDescent="0.25">
      <c r="A22" s="11">
        <v>24</v>
      </c>
      <c r="B22" s="11" t="s">
        <v>178</v>
      </c>
      <c r="C22" s="11" t="s">
        <v>179</v>
      </c>
      <c r="D22" s="11" t="s">
        <v>180</v>
      </c>
      <c r="E22" s="11" t="s">
        <v>181</v>
      </c>
      <c r="G22" s="11">
        <v>24</v>
      </c>
      <c r="H22" s="11">
        <f>IF('Бланк Методички'!L30='Бланк Методички'!AA33,4,)</f>
        <v>0</v>
      </c>
      <c r="I22" s="11">
        <f>IF('Бланк Методички'!L30='Бланк Методички'!AA32,3,)</f>
        <v>0</v>
      </c>
      <c r="J22" s="11">
        <f>IF('Бланк Методички'!L30='Бланк Методички'!AA31,2,)</f>
        <v>0</v>
      </c>
      <c r="K22" s="11">
        <f>IF('Бланк Методички'!L30='Бланк Методички'!AA30,1,)</f>
        <v>0</v>
      </c>
      <c r="L22" s="12">
        <f t="shared" si="0"/>
        <v>0</v>
      </c>
      <c r="N22" s="82" t="s">
        <v>206</v>
      </c>
      <c r="O22" s="82"/>
      <c r="P22" s="82"/>
      <c r="Q22" s="82"/>
      <c r="R22" s="82"/>
      <c r="S22" s="82"/>
      <c r="T22" s="11">
        <f>L37</f>
        <v>0</v>
      </c>
    </row>
    <row r="23" spans="1:20" x14ac:dyDescent="0.25">
      <c r="A23" s="11">
        <v>25</v>
      </c>
      <c r="B23" s="11" t="s">
        <v>178</v>
      </c>
      <c r="C23" s="11" t="s">
        <v>179</v>
      </c>
      <c r="D23" s="11" t="s">
        <v>180</v>
      </c>
      <c r="E23" s="11" t="s">
        <v>181</v>
      </c>
      <c r="G23" s="11">
        <v>25</v>
      </c>
      <c r="H23" s="11">
        <f>IF('Бланк Методички'!L31='Бланк Методички'!AA33,4,)</f>
        <v>0</v>
      </c>
      <c r="I23" s="11">
        <f>IF('Бланк Методички'!L31='Бланк Методички'!AA32,3,)</f>
        <v>0</v>
      </c>
      <c r="J23" s="11">
        <f>IF('Бланк Методички'!L31='Бланк Методички'!AA31,2,)</f>
        <v>0</v>
      </c>
      <c r="K23" s="11">
        <f>IF('Бланк Методички'!L31='Бланк Методички'!AA30,1,)</f>
        <v>0</v>
      </c>
      <c r="L23" s="12">
        <f t="shared" si="0"/>
        <v>0</v>
      </c>
      <c r="N23" s="82" t="s">
        <v>207</v>
      </c>
      <c r="O23" s="82"/>
      <c r="P23" s="82"/>
      <c r="Q23" s="82"/>
      <c r="R23" s="82"/>
      <c r="S23" s="82"/>
      <c r="T23" s="11">
        <f>SUM(L47,L48,L49)</f>
        <v>0</v>
      </c>
    </row>
    <row r="24" spans="1:20" x14ac:dyDescent="0.25">
      <c r="A24" s="11">
        <v>26</v>
      </c>
      <c r="B24" s="11" t="s">
        <v>181</v>
      </c>
      <c r="C24" s="11" t="s">
        <v>180</v>
      </c>
      <c r="D24" s="11" t="s">
        <v>179</v>
      </c>
      <c r="E24" s="11" t="s">
        <v>178</v>
      </c>
      <c r="G24" s="11">
        <v>26</v>
      </c>
      <c r="H24" s="11">
        <f>IF('Бланк Методички'!L32='Бланк Методички'!AA34,4,)</f>
        <v>0</v>
      </c>
      <c r="I24" s="11">
        <f>IF('Бланк Методички'!L32='Бланк Методички'!AA35,3,)</f>
        <v>0</v>
      </c>
      <c r="J24" s="11">
        <f>IF('Бланк Методички'!L32='Бланк Методички'!AA36,2,)</f>
        <v>0</v>
      </c>
      <c r="K24" s="11">
        <f>IF('Бланк Методички'!L32='Бланк Методички'!AA37,1,)</f>
        <v>0</v>
      </c>
      <c r="L24" s="12">
        <f t="shared" si="0"/>
        <v>0</v>
      </c>
      <c r="N24" s="96" t="s">
        <v>208</v>
      </c>
      <c r="O24" s="97"/>
      <c r="P24" s="97"/>
      <c r="Q24" s="97"/>
      <c r="R24" s="97"/>
      <c r="S24" s="98"/>
      <c r="T24" s="94">
        <f>SUM(L50,L51,L52,L66)</f>
        <v>0</v>
      </c>
    </row>
    <row r="25" spans="1:20" x14ac:dyDescent="0.25">
      <c r="A25" s="11">
        <v>27</v>
      </c>
      <c r="B25" s="11" t="s">
        <v>181</v>
      </c>
      <c r="C25" s="11" t="s">
        <v>180</v>
      </c>
      <c r="D25" s="11" t="s">
        <v>179</v>
      </c>
      <c r="E25" s="11" t="s">
        <v>178</v>
      </c>
      <c r="G25" s="11">
        <v>27</v>
      </c>
      <c r="H25" s="11">
        <f>IF('Бланк Методички'!$L$33='Бланк Методички'!$AA34,4,)</f>
        <v>0</v>
      </c>
      <c r="I25" s="11">
        <f>IF('Бланк Методички'!$L$33='Бланк Методички'!$AA35,3,)</f>
        <v>0</v>
      </c>
      <c r="J25" s="11">
        <f>IF('Бланк Методички'!$L$33='Бланк Методички'!$AA36,2,)</f>
        <v>0</v>
      </c>
      <c r="K25" s="11">
        <f>IF('Бланк Методички'!$L$33='Бланк Методички'!$AA37,1,)</f>
        <v>0</v>
      </c>
      <c r="L25" s="12">
        <f t="shared" si="0"/>
        <v>0</v>
      </c>
      <c r="N25" s="99"/>
      <c r="O25" s="100"/>
      <c r="P25" s="100"/>
      <c r="Q25" s="100"/>
      <c r="R25" s="100"/>
      <c r="S25" s="101"/>
      <c r="T25" s="95"/>
    </row>
    <row r="26" spans="1:20" x14ac:dyDescent="0.25">
      <c r="A26" s="11">
        <v>28</v>
      </c>
      <c r="B26" s="11" t="s">
        <v>181</v>
      </c>
      <c r="C26" s="11" t="s">
        <v>180</v>
      </c>
      <c r="D26" s="11" t="s">
        <v>179</v>
      </c>
      <c r="E26" s="11" t="s">
        <v>178</v>
      </c>
      <c r="G26" s="11">
        <v>28</v>
      </c>
      <c r="H26" s="11">
        <f>IF('Бланк Методички'!$L$34='Бланк Методички'!$AA34,4,)</f>
        <v>0</v>
      </c>
      <c r="I26" s="11">
        <f>IF('Бланк Методички'!$L$34='Бланк Методички'!$AA35,3,)</f>
        <v>0</v>
      </c>
      <c r="J26" s="11">
        <f>IF('Бланк Методички'!$L$34='Бланк Методички'!$AA36,2,)</f>
        <v>0</v>
      </c>
      <c r="K26" s="11">
        <f>IF('Бланк Методички'!$L$34='Бланк Методички'!$AA37,1,)</f>
        <v>0</v>
      </c>
      <c r="L26" s="12">
        <f t="shared" si="0"/>
        <v>0</v>
      </c>
      <c r="N26" s="82" t="s">
        <v>209</v>
      </c>
      <c r="O26" s="82"/>
      <c r="P26" s="82"/>
      <c r="Q26" s="82"/>
      <c r="R26" s="82"/>
      <c r="S26" s="82"/>
      <c r="T26" s="11">
        <f>SUM(L53,L54,L55,L56,L57,L59)</f>
        <v>0</v>
      </c>
    </row>
    <row r="27" spans="1:20" x14ac:dyDescent="0.25">
      <c r="A27" s="11">
        <v>29</v>
      </c>
      <c r="B27" s="11" t="s">
        <v>181</v>
      </c>
      <c r="C27" s="11" t="s">
        <v>183</v>
      </c>
      <c r="D27" s="11" t="s">
        <v>183</v>
      </c>
      <c r="E27" s="11" t="s">
        <v>184</v>
      </c>
      <c r="G27" s="11">
        <v>29</v>
      </c>
      <c r="H27" s="11">
        <f>IF('Бланк Методички'!L35='Бланк Методички'!AA38,4,)</f>
        <v>0</v>
      </c>
      <c r="I27" s="11" t="s">
        <v>183</v>
      </c>
      <c r="J27" s="11" t="s">
        <v>183</v>
      </c>
      <c r="K27" s="11">
        <f>IF('Бланк Методички'!L35='Бланк Методички'!AA39,1,)</f>
        <v>0</v>
      </c>
      <c r="L27" s="12">
        <f t="shared" si="0"/>
        <v>0</v>
      </c>
      <c r="N27" s="83" t="s">
        <v>211</v>
      </c>
      <c r="O27" s="83"/>
      <c r="P27" s="83"/>
      <c r="Q27" s="83"/>
      <c r="R27" s="83"/>
      <c r="S27" s="83"/>
      <c r="T27" s="13">
        <f>SUM(T28:T36)</f>
        <v>0</v>
      </c>
    </row>
    <row r="28" spans="1:20" x14ac:dyDescent="0.25">
      <c r="A28" s="11">
        <v>30</v>
      </c>
      <c r="B28" s="11" t="s">
        <v>178</v>
      </c>
      <c r="C28" s="11" t="s">
        <v>179</v>
      </c>
      <c r="D28" s="11" t="s">
        <v>180</v>
      </c>
      <c r="E28" s="11" t="s">
        <v>181</v>
      </c>
      <c r="G28" s="11">
        <v>30</v>
      </c>
      <c r="H28" s="11">
        <f>IF('Бланк Методички'!L37='Бланк Методички'!AA43,4,)</f>
        <v>0</v>
      </c>
      <c r="I28" s="11">
        <f>IF('Бланк Методички'!L37='Бланк Методички'!AA42,3,)</f>
        <v>0</v>
      </c>
      <c r="J28" s="11">
        <f>IF('Бланк Методички'!L37='Бланк Методички'!AA41,2,)</f>
        <v>0</v>
      </c>
      <c r="K28" s="11">
        <f>IF('Бланк Методички'!L37='Бланк Методички'!AA40,1,)</f>
        <v>0</v>
      </c>
      <c r="L28" s="12">
        <f t="shared" si="0"/>
        <v>0</v>
      </c>
      <c r="N28" s="82" t="s">
        <v>212</v>
      </c>
      <c r="O28" s="82"/>
      <c r="P28" s="82"/>
      <c r="Q28" s="82"/>
      <c r="R28" s="82"/>
      <c r="S28" s="82"/>
      <c r="T28" s="11">
        <f>SUM(L4,L14)</f>
        <v>0</v>
      </c>
    </row>
    <row r="29" spans="1:20" x14ac:dyDescent="0.25">
      <c r="A29" s="11">
        <v>31</v>
      </c>
      <c r="B29" s="11" t="s">
        <v>178</v>
      </c>
      <c r="C29" s="11" t="s">
        <v>179</v>
      </c>
      <c r="D29" s="11" t="s">
        <v>180</v>
      </c>
      <c r="E29" s="11" t="s">
        <v>181</v>
      </c>
      <c r="G29" s="11">
        <v>31</v>
      </c>
      <c r="H29" s="11">
        <f>IF('Бланк Методички'!L38='Бланк Методички'!AA43,4,)</f>
        <v>0</v>
      </c>
      <c r="I29" s="11">
        <f>IF('Бланк Методички'!L38='Бланк Методички'!AA42,3,)</f>
        <v>0</v>
      </c>
      <c r="J29" s="11">
        <f>IF('Бланк Методички'!L38='Бланк Методички'!AA41,2,)</f>
        <v>0</v>
      </c>
      <c r="K29" s="11">
        <f>IF('Бланк Методички'!L38='Бланк Методички'!AA40,1,)</f>
        <v>0</v>
      </c>
      <c r="L29" s="12">
        <f t="shared" si="0"/>
        <v>0</v>
      </c>
      <c r="N29" s="82" t="s">
        <v>213</v>
      </c>
      <c r="O29" s="82"/>
      <c r="P29" s="82"/>
      <c r="Q29" s="82"/>
      <c r="R29" s="82"/>
      <c r="S29" s="82"/>
      <c r="T29" s="11">
        <f>L5</f>
        <v>0</v>
      </c>
    </row>
    <row r="30" spans="1:20" x14ac:dyDescent="0.25">
      <c r="A30" s="11">
        <v>32</v>
      </c>
      <c r="B30" s="11" t="s">
        <v>181</v>
      </c>
      <c r="C30" s="11" t="s">
        <v>180</v>
      </c>
      <c r="D30" s="11" t="s">
        <v>179</v>
      </c>
      <c r="E30" s="11" t="s">
        <v>178</v>
      </c>
      <c r="G30" s="11">
        <v>32</v>
      </c>
      <c r="H30" s="11">
        <f>IF('Бланк Методички'!L39='Бланк Методички'!AA40,4,)</f>
        <v>0</v>
      </c>
      <c r="I30" s="11">
        <f>IF('Бланк Методички'!L39='Бланк Методички'!AA41,3,)</f>
        <v>0</v>
      </c>
      <c r="J30" s="11">
        <f>IF('Бланк Методички'!L39='Бланк Методички'!AA42,2,)</f>
        <v>0</v>
      </c>
      <c r="K30" s="11">
        <f>IF('Бланк Методички'!L39='Бланк Методички'!AA43,1,)</f>
        <v>0</v>
      </c>
      <c r="L30" s="12">
        <f t="shared" si="0"/>
        <v>0</v>
      </c>
      <c r="N30" s="82" t="s">
        <v>214</v>
      </c>
      <c r="O30" s="82"/>
      <c r="P30" s="82"/>
      <c r="Q30" s="82"/>
      <c r="R30" s="82"/>
      <c r="S30" s="82"/>
      <c r="T30" s="11">
        <f>SUM(L6,L7,L15,L16)</f>
        <v>0</v>
      </c>
    </row>
    <row r="31" spans="1:20" x14ac:dyDescent="0.25">
      <c r="A31" s="11">
        <v>33</v>
      </c>
      <c r="B31" s="11" t="s">
        <v>181</v>
      </c>
      <c r="C31" s="11" t="s">
        <v>180</v>
      </c>
      <c r="D31" s="11" t="s">
        <v>179</v>
      </c>
      <c r="E31" s="11" t="s">
        <v>178</v>
      </c>
      <c r="G31" s="11">
        <v>33</v>
      </c>
      <c r="H31" s="11">
        <f>IF('Бланк Методички'!$L$40='Бланк Методички'!$AA40,4,)</f>
        <v>0</v>
      </c>
      <c r="I31" s="11">
        <f>IF('Бланк Методички'!$L$40='Бланк Методички'!$AA41,3,)</f>
        <v>0</v>
      </c>
      <c r="J31" s="11">
        <f>IF('Бланк Методички'!$L$40='Бланк Методички'!$AA42,3,)</f>
        <v>0</v>
      </c>
      <c r="K31" s="11">
        <f>IF('Бланк Методички'!$L$40='Бланк Методички'!$AA43,1,)</f>
        <v>0</v>
      </c>
      <c r="L31" s="12">
        <f t="shared" si="0"/>
        <v>0</v>
      </c>
      <c r="N31" s="82" t="s">
        <v>215</v>
      </c>
      <c r="O31" s="82"/>
      <c r="P31" s="82"/>
      <c r="Q31" s="82"/>
      <c r="R31" s="82"/>
      <c r="S31" s="82"/>
      <c r="T31" s="11">
        <f>L9</f>
        <v>0</v>
      </c>
    </row>
    <row r="32" spans="1:20" x14ac:dyDescent="0.25">
      <c r="A32" s="11">
        <v>34</v>
      </c>
      <c r="B32" s="11" t="s">
        <v>178</v>
      </c>
      <c r="C32" s="11" t="s">
        <v>179</v>
      </c>
      <c r="D32" s="11" t="s">
        <v>180</v>
      </c>
      <c r="E32" s="11" t="s">
        <v>181</v>
      </c>
      <c r="G32" s="11">
        <v>34</v>
      </c>
      <c r="H32" s="11">
        <f>IF('Бланк Методички'!$L$41='Бланк Методички'!$AA$43,4,)</f>
        <v>0</v>
      </c>
      <c r="I32" s="11">
        <f>IF('Бланк Методички'!$L$41='Бланк Методички'!$AA$42,3,)</f>
        <v>0</v>
      </c>
      <c r="J32" s="11">
        <f>IF('Бланк Методички'!$L$41='Бланк Методички'!$AA$41,2,)</f>
        <v>0</v>
      </c>
      <c r="K32" s="11">
        <f>IF('Бланк Методички'!$L$41='Бланк Методички'!$AA$40,1,)</f>
        <v>0</v>
      </c>
      <c r="L32" s="12">
        <f t="shared" si="0"/>
        <v>0</v>
      </c>
      <c r="N32" s="82" t="s">
        <v>216</v>
      </c>
      <c r="O32" s="82"/>
      <c r="P32" s="82"/>
      <c r="Q32" s="82"/>
      <c r="R32" s="82"/>
      <c r="S32" s="82"/>
      <c r="T32" s="11">
        <f>SUM(L10,L78)</f>
        <v>0</v>
      </c>
    </row>
    <row r="33" spans="1:20" x14ac:dyDescent="0.25">
      <c r="A33" s="11">
        <v>35</v>
      </c>
      <c r="B33" s="11" t="s">
        <v>181</v>
      </c>
      <c r="C33" s="11" t="s">
        <v>180</v>
      </c>
      <c r="D33" s="11" t="s">
        <v>179</v>
      </c>
      <c r="E33" s="11" t="s">
        <v>178</v>
      </c>
      <c r="G33" s="11">
        <v>35</v>
      </c>
      <c r="H33" s="11">
        <f>IF('Бланк Методички'!$L$42='Бланк Методички'!$AA$44,4,)</f>
        <v>0</v>
      </c>
      <c r="I33" s="11">
        <f>IF('Бланк Методички'!$L$42='Бланк Методички'!$AA$45,3,)</f>
        <v>0</v>
      </c>
      <c r="J33" s="11">
        <f>IF('Бланк Методички'!$L$42='Бланк Методички'!$AA$46,2,)</f>
        <v>0</v>
      </c>
      <c r="K33" s="11">
        <f>IF('Бланк Методички'!$L$42='Бланк Методички'!$AA$47,1,)</f>
        <v>0</v>
      </c>
      <c r="L33" s="12">
        <f t="shared" si="0"/>
        <v>0</v>
      </c>
      <c r="N33" s="82" t="s">
        <v>217</v>
      </c>
      <c r="O33" s="82"/>
      <c r="P33" s="82"/>
      <c r="Q33" s="82"/>
      <c r="R33" s="82"/>
      <c r="S33" s="82"/>
      <c r="T33" s="11">
        <f>L11</f>
        <v>0</v>
      </c>
    </row>
    <row r="34" spans="1:20" x14ac:dyDescent="0.25">
      <c r="A34" s="11">
        <v>36</v>
      </c>
      <c r="B34" s="11" t="s">
        <v>181</v>
      </c>
      <c r="C34" s="11" t="s">
        <v>180</v>
      </c>
      <c r="D34" s="11" t="s">
        <v>179</v>
      </c>
      <c r="E34" s="11" t="s">
        <v>178</v>
      </c>
      <c r="G34" s="11">
        <v>36</v>
      </c>
      <c r="H34" s="11">
        <f>IF('Бланк Методички'!$L$43='Бланк Методички'!$AA$48,4,)</f>
        <v>0</v>
      </c>
      <c r="I34" s="11">
        <f>IF('Бланк Методички'!$L$43='Бланк Методички'!$AA$49,3,)</f>
        <v>0</v>
      </c>
      <c r="J34" s="11">
        <f>IF('Бланк Методички'!$L$43='Бланк Методички'!$AA$50,2,)</f>
        <v>0</v>
      </c>
      <c r="K34" s="11">
        <f>IF('Бланк Методички'!$L$43='Бланк Методички'!$AA$51,1,)</f>
        <v>0</v>
      </c>
      <c r="L34" s="12">
        <f t="shared" si="0"/>
        <v>0</v>
      </c>
      <c r="N34" s="82" t="s">
        <v>218</v>
      </c>
      <c r="O34" s="82"/>
      <c r="P34" s="82"/>
      <c r="Q34" s="82"/>
      <c r="R34" s="82"/>
      <c r="S34" s="82"/>
      <c r="T34" s="11">
        <f>L17</f>
        <v>0</v>
      </c>
    </row>
    <row r="35" spans="1:20" x14ac:dyDescent="0.25">
      <c r="A35" s="11">
        <v>37</v>
      </c>
      <c r="B35" s="11" t="s">
        <v>181</v>
      </c>
      <c r="C35" s="11" t="s">
        <v>178</v>
      </c>
      <c r="D35" s="11" t="s">
        <v>179</v>
      </c>
      <c r="E35" s="11" t="s">
        <v>180</v>
      </c>
      <c r="G35" s="11">
        <v>37</v>
      </c>
      <c r="H35" s="11">
        <f>IF('Бланк Методички'!$L$44='Бланк Методички'!$AA52,4,)</f>
        <v>0</v>
      </c>
      <c r="I35" s="11">
        <f>IF('Бланк Методички'!$L$44='Бланк Методички'!$AA53,3,)</f>
        <v>0</v>
      </c>
      <c r="J35" s="11">
        <f>IF('Бланк Методички'!$L$44='Бланк Методички'!$AA54,2,)</f>
        <v>0</v>
      </c>
      <c r="K35" s="11">
        <f>IF('Бланк Методички'!$L$44='Бланк Методички'!$AA55,1,)</f>
        <v>0</v>
      </c>
      <c r="L35" s="12">
        <f t="shared" si="0"/>
        <v>0</v>
      </c>
      <c r="N35" s="82" t="s">
        <v>219</v>
      </c>
      <c r="O35" s="82"/>
      <c r="P35" s="82"/>
      <c r="Q35" s="82"/>
      <c r="R35" s="82"/>
      <c r="S35" s="82"/>
      <c r="T35" s="11">
        <f>SUM(L60,L62)</f>
        <v>0</v>
      </c>
    </row>
    <row r="36" spans="1:20" x14ac:dyDescent="0.25">
      <c r="A36" s="11">
        <v>38</v>
      </c>
      <c r="B36" s="11" t="s">
        <v>181</v>
      </c>
      <c r="C36" s="11" t="s">
        <v>183</v>
      </c>
      <c r="D36" s="11" t="s">
        <v>183</v>
      </c>
      <c r="E36" s="11" t="s">
        <v>185</v>
      </c>
      <c r="G36" s="11">
        <v>38</v>
      </c>
      <c r="H36" s="11">
        <f>IF('Бланк Методички'!L45='Бланк Методички'!AA56,4,0)</f>
        <v>0</v>
      </c>
      <c r="I36" s="11" t="s">
        <v>183</v>
      </c>
      <c r="J36" s="11" t="s">
        <v>183</v>
      </c>
      <c r="K36" s="11">
        <f>IF('Бланк Методички'!L45='Бланк Методички'!AA57,1,IF('Бланк Методички'!L45='Бланк Методички'!AA58,1,IF('Бланк Методички'!L45='Бланк Методички'!AA59,1,)))</f>
        <v>0</v>
      </c>
      <c r="L36" s="12">
        <f t="shared" si="0"/>
        <v>0</v>
      </c>
      <c r="N36" s="82" t="s">
        <v>220</v>
      </c>
      <c r="O36" s="82"/>
      <c r="P36" s="82"/>
      <c r="Q36" s="82"/>
      <c r="R36" s="82"/>
      <c r="S36" s="82"/>
      <c r="T36" s="11">
        <f>L12</f>
        <v>0</v>
      </c>
    </row>
    <row r="37" spans="1:20" x14ac:dyDescent="0.25">
      <c r="A37" s="11">
        <v>39</v>
      </c>
      <c r="B37" s="11" t="s">
        <v>181</v>
      </c>
      <c r="C37" s="11" t="s">
        <v>180</v>
      </c>
      <c r="D37" s="11" t="s">
        <v>179</v>
      </c>
      <c r="E37" s="11" t="s">
        <v>178</v>
      </c>
      <c r="G37" s="11">
        <v>39</v>
      </c>
      <c r="H37" s="11">
        <f>IF('Бланк Методички'!$L$46='Бланк Методички'!$AA60,4,)</f>
        <v>0</v>
      </c>
      <c r="I37" s="11">
        <f>IF('Бланк Методички'!$L$46='Бланк Методички'!$AA61,3,)</f>
        <v>0</v>
      </c>
      <c r="J37" s="11">
        <f>IF('Бланк Методички'!$L$46='Бланк Методички'!$AA62,2,)</f>
        <v>0</v>
      </c>
      <c r="K37" s="11">
        <f>IF('Бланк Методички'!$L$46='Бланк Методички'!$AA63,1,)</f>
        <v>0</v>
      </c>
      <c r="L37" s="12">
        <f t="shared" si="0"/>
        <v>0</v>
      </c>
    </row>
    <row r="38" spans="1:20" x14ac:dyDescent="0.25">
      <c r="A38" s="11">
        <v>40</v>
      </c>
      <c r="B38" s="11" t="s">
        <v>178</v>
      </c>
      <c r="C38" s="11" t="s">
        <v>179</v>
      </c>
      <c r="D38" s="11" t="s">
        <v>180</v>
      </c>
      <c r="E38" s="11" t="s">
        <v>181</v>
      </c>
      <c r="G38" s="11">
        <v>40</v>
      </c>
      <c r="H38" s="11">
        <f>IF('Бланк Методички'!$L$47='Бланк Методички'!$AA$67,4,)</f>
        <v>0</v>
      </c>
      <c r="I38" s="11">
        <f>IF('Бланк Методички'!$L$47='Бланк Методички'!$AA$66,3,)</f>
        <v>0</v>
      </c>
      <c r="J38" s="11">
        <f>IF('Бланк Методички'!$L$47='Бланк Методички'!$AA$65,2,)</f>
        <v>0</v>
      </c>
      <c r="K38" s="11">
        <f>IF('Бланк Методички'!$L$47='Бланк Методички'!$AA$64,1,)</f>
        <v>0</v>
      </c>
      <c r="L38" s="12">
        <f t="shared" si="0"/>
        <v>0</v>
      </c>
    </row>
    <row r="39" spans="1:20" x14ac:dyDescent="0.25">
      <c r="A39" s="11">
        <v>41</v>
      </c>
      <c r="B39" s="11" t="s">
        <v>178</v>
      </c>
      <c r="C39" s="11" t="s">
        <v>179</v>
      </c>
      <c r="D39" s="11" t="s">
        <v>180</v>
      </c>
      <c r="E39" s="11" t="s">
        <v>181</v>
      </c>
      <c r="G39" s="11">
        <v>41</v>
      </c>
      <c r="H39" s="11">
        <f>IF('Бланк Методички'!$L$48='Бланк Методички'!$AA67,4,)</f>
        <v>0</v>
      </c>
      <c r="I39" s="11">
        <f>IF('Бланк Методички'!$L$48='Бланк Методички'!$AA66,3,)</f>
        <v>0</v>
      </c>
      <c r="J39" s="11">
        <f>IF('Бланк Методички'!$L$48='Бланк Методички'!$AA65,2,)</f>
        <v>0</v>
      </c>
      <c r="K39" s="11">
        <f>IF('Бланк Методички'!$L$48='Бланк Методички'!$AA64,1,)</f>
        <v>0</v>
      </c>
      <c r="L39" s="12">
        <f t="shared" si="0"/>
        <v>0</v>
      </c>
    </row>
    <row r="40" spans="1:20" x14ac:dyDescent="0.25">
      <c r="A40" s="11">
        <v>42</v>
      </c>
      <c r="B40" s="11" t="s">
        <v>181</v>
      </c>
      <c r="C40" s="11" t="s">
        <v>180</v>
      </c>
      <c r="D40" s="11" t="s">
        <v>179</v>
      </c>
      <c r="E40" s="11" t="s">
        <v>178</v>
      </c>
      <c r="G40" s="11">
        <v>42</v>
      </c>
      <c r="H40" s="11">
        <f>IF('Бланк Методички'!$L$49='Бланк Методички'!$AA64,4,)</f>
        <v>0</v>
      </c>
      <c r="I40" s="11">
        <f>IF('Бланк Методички'!$L$49='Бланк Методички'!$AA65,3,)</f>
        <v>0</v>
      </c>
      <c r="J40" s="11">
        <f>IF('Бланк Методички'!$L$49='Бланк Методички'!$AA66,2,)</f>
        <v>0</v>
      </c>
      <c r="K40" s="11">
        <f>IF('Бланк Методички'!$L$49='Бланк Методички'!$AA67,1,)</f>
        <v>0</v>
      </c>
      <c r="L40" s="12">
        <f t="shared" si="0"/>
        <v>0</v>
      </c>
    </row>
    <row r="41" spans="1:20" x14ac:dyDescent="0.25">
      <c r="A41" s="11">
        <v>43</v>
      </c>
      <c r="B41" s="11" t="s">
        <v>181</v>
      </c>
      <c r="C41" s="11" t="s">
        <v>180</v>
      </c>
      <c r="D41" s="11" t="s">
        <v>179</v>
      </c>
      <c r="E41" s="11" t="s">
        <v>178</v>
      </c>
      <c r="G41" s="11">
        <v>43</v>
      </c>
      <c r="H41" s="11">
        <f>IF('Бланк Методички'!$L$51='Бланк Методички'!$AA64,4,)</f>
        <v>0</v>
      </c>
      <c r="I41" s="11">
        <f>IF('Бланк Методички'!$L$51='Бланк Методички'!$AA65,3,)</f>
        <v>0</v>
      </c>
      <c r="J41" s="11">
        <f>IF('Бланк Методички'!$L$51='Бланк Методички'!$AA66,2,)</f>
        <v>0</v>
      </c>
      <c r="K41" s="11">
        <f>IF('Бланк Методички'!$L$51='Бланк Методички'!$AA67,1,)</f>
        <v>0</v>
      </c>
      <c r="L41" s="12">
        <f t="shared" si="0"/>
        <v>0</v>
      </c>
    </row>
    <row r="42" spans="1:20" x14ac:dyDescent="0.25">
      <c r="A42" s="11">
        <v>44</v>
      </c>
      <c r="B42" s="11" t="s">
        <v>181</v>
      </c>
      <c r="C42" s="11" t="s">
        <v>180</v>
      </c>
      <c r="D42" s="11" t="s">
        <v>179</v>
      </c>
      <c r="E42" s="11" t="s">
        <v>178</v>
      </c>
      <c r="G42" s="11">
        <v>44</v>
      </c>
      <c r="H42" s="11">
        <f>IF('Бланк Методички'!$L$52='Бланк Методички'!$AA$64,4,)</f>
        <v>0</v>
      </c>
      <c r="I42" s="11">
        <f>IF('Бланк Методички'!$L$52='Бланк Методички'!$AA$65,3,)</f>
        <v>0</v>
      </c>
      <c r="J42" s="11">
        <f>IF('Бланк Методички'!$L$52='Бланк Методички'!$AA$66,2,)</f>
        <v>0</v>
      </c>
      <c r="K42" s="11">
        <f>IF('Бланк Методички'!$L$52='Бланк Методички'!$AA$67,1,)</f>
        <v>0</v>
      </c>
      <c r="L42" s="12">
        <f t="shared" si="0"/>
        <v>0</v>
      </c>
    </row>
    <row r="43" spans="1:20" x14ac:dyDescent="0.25">
      <c r="A43" s="11">
        <v>45</v>
      </c>
      <c r="B43" s="11" t="s">
        <v>181</v>
      </c>
      <c r="C43" s="11" t="s">
        <v>180</v>
      </c>
      <c r="D43" s="11" t="s">
        <v>179</v>
      </c>
      <c r="E43" s="11" t="s">
        <v>178</v>
      </c>
      <c r="G43" s="11">
        <v>45</v>
      </c>
      <c r="H43" s="11">
        <f>IF('Бланк Методички'!$L$53='Бланк Методички'!$AA$64,4,)</f>
        <v>0</v>
      </c>
      <c r="I43" s="11">
        <f>IF('Бланк Методички'!$L$53='Бланк Методички'!$AA$65,3,)</f>
        <v>0</v>
      </c>
      <c r="J43" s="11">
        <f>IF('Бланк Методички'!$L$53='Бланк Методички'!$AA$66,2,)</f>
        <v>0</v>
      </c>
      <c r="K43" s="11">
        <f>IF('Бланк Методички'!$L$53='Бланк Методички'!$AA$67,1,)</f>
        <v>0</v>
      </c>
      <c r="L43" s="12">
        <f t="shared" si="0"/>
        <v>0</v>
      </c>
    </row>
    <row r="44" spans="1:20" x14ac:dyDescent="0.25">
      <c r="A44" s="11">
        <v>46</v>
      </c>
      <c r="B44" s="11" t="s">
        <v>181</v>
      </c>
      <c r="C44" s="11" t="s">
        <v>180</v>
      </c>
      <c r="D44" s="11" t="s">
        <v>179</v>
      </c>
      <c r="E44" s="11" t="s">
        <v>178</v>
      </c>
      <c r="G44" s="11">
        <v>46</v>
      </c>
      <c r="H44" s="11">
        <f>IF('Бланк Методички'!$L$54='Бланк Методички'!$AA$64,4,)</f>
        <v>0</v>
      </c>
      <c r="I44" s="11">
        <f>IF('Бланк Методички'!$L$54='Бланк Методички'!$AA$65,3,)</f>
        <v>0</v>
      </c>
      <c r="J44" s="11">
        <f>IF('Бланк Методички'!$L$54='Бланк Методички'!$AA$66,2,)</f>
        <v>0</v>
      </c>
      <c r="K44" s="11">
        <f>IF('Бланк Методички'!$L$54='Бланк Методички'!$AA$67,1,)</f>
        <v>0</v>
      </c>
      <c r="L44" s="12">
        <f t="shared" si="0"/>
        <v>0</v>
      </c>
    </row>
    <row r="45" spans="1:20" x14ac:dyDescent="0.25">
      <c r="A45" s="11">
        <v>47</v>
      </c>
      <c r="B45" s="11" t="s">
        <v>178</v>
      </c>
      <c r="C45" s="11" t="s">
        <v>179</v>
      </c>
      <c r="D45" s="11" t="s">
        <v>180</v>
      </c>
      <c r="E45" s="11" t="s">
        <v>181</v>
      </c>
      <c r="G45" s="11">
        <v>47</v>
      </c>
      <c r="H45" s="11">
        <f>IF('Бланк Методички'!L55='Бланк Методички'!AA71,4,)</f>
        <v>0</v>
      </c>
      <c r="I45" s="11">
        <f>IF('Бланк Методички'!L55='Бланк Методички'!AA70,3,)</f>
        <v>0</v>
      </c>
      <c r="J45" s="11">
        <f>IF('Бланк Методички'!L55='Бланк Методички'!AA69,2,)</f>
        <v>0</v>
      </c>
      <c r="K45" s="11">
        <f>IF('Бланк Методички'!L55='Бланк Методички'!AA68,1,)</f>
        <v>0</v>
      </c>
      <c r="L45" s="12">
        <f t="shared" si="0"/>
        <v>0</v>
      </c>
    </row>
    <row r="46" spans="1:20" x14ac:dyDescent="0.25">
      <c r="A46" s="11">
        <v>48</v>
      </c>
      <c r="B46" s="11" t="s">
        <v>180</v>
      </c>
      <c r="C46" s="11" t="s">
        <v>183</v>
      </c>
      <c r="D46" s="11" t="s">
        <v>183</v>
      </c>
      <c r="E46" s="11" t="s">
        <v>181</v>
      </c>
      <c r="G46" s="11">
        <v>48</v>
      </c>
      <c r="H46" s="11">
        <f>IF('Бланк Методички'!L56='Бланк Методички'!AA39,4,)</f>
        <v>0</v>
      </c>
      <c r="I46" s="11" t="s">
        <v>183</v>
      </c>
      <c r="J46" s="11" t="s">
        <v>183</v>
      </c>
      <c r="K46" s="11">
        <f>IF('Бланк Методички'!L56='Бланк Методички'!AA38,1,)</f>
        <v>0</v>
      </c>
      <c r="L46" s="12">
        <f t="shared" si="0"/>
        <v>0</v>
      </c>
    </row>
    <row r="47" spans="1:20" x14ac:dyDescent="0.25">
      <c r="A47" s="11">
        <v>49</v>
      </c>
      <c r="B47" s="11" t="s">
        <v>181</v>
      </c>
      <c r="C47" s="11" t="s">
        <v>180</v>
      </c>
      <c r="D47" s="11" t="s">
        <v>179</v>
      </c>
      <c r="E47" s="11" t="s">
        <v>178</v>
      </c>
      <c r="G47" s="11">
        <v>49</v>
      </c>
      <c r="H47" s="11">
        <f>IF('Бланк Методички'!L58='Бланк Методички'!AA72,4,)</f>
        <v>0</v>
      </c>
      <c r="I47" s="11">
        <f>IF('Бланк Методички'!L58='Бланк Методички'!AA73,3,)</f>
        <v>0</v>
      </c>
      <c r="J47" s="11">
        <f>IF('Бланк Методички'!L58='Бланк Методички'!AA74,2,)</f>
        <v>0</v>
      </c>
      <c r="K47" s="11">
        <f>IF('Бланк Методички'!L58='Бланк Методички'!AA75,1,)</f>
        <v>0</v>
      </c>
      <c r="L47" s="12">
        <f t="shared" si="0"/>
        <v>0</v>
      </c>
    </row>
    <row r="48" spans="1:20" x14ac:dyDescent="0.25">
      <c r="A48" s="11">
        <v>50</v>
      </c>
      <c r="B48" s="11" t="s">
        <v>181</v>
      </c>
      <c r="C48" s="11" t="s">
        <v>180</v>
      </c>
      <c r="D48" s="11" t="s">
        <v>179</v>
      </c>
      <c r="E48" s="11" t="s">
        <v>178</v>
      </c>
      <c r="G48" s="11">
        <v>50</v>
      </c>
      <c r="H48" s="11">
        <f>IF('Бланк Методички'!L59='Бланк Методички'!AA72,4,)</f>
        <v>0</v>
      </c>
      <c r="I48" s="11">
        <f>IF('Бланк Методички'!L59='Бланк Методички'!AA73,3,)</f>
        <v>0</v>
      </c>
      <c r="J48" s="11">
        <f>IF('Бланк Методички'!L59='Бланк Методички'!AA74,2,)</f>
        <v>0</v>
      </c>
      <c r="K48" s="11">
        <f>IF('Бланк Методички'!L59='Бланк Методички'!AA75,1,)</f>
        <v>0</v>
      </c>
      <c r="L48" s="12">
        <f t="shared" si="0"/>
        <v>0</v>
      </c>
    </row>
    <row r="49" spans="1:12" x14ac:dyDescent="0.25">
      <c r="A49" s="11">
        <v>51</v>
      </c>
      <c r="B49" s="11" t="s">
        <v>181</v>
      </c>
      <c r="C49" s="11" t="s">
        <v>180</v>
      </c>
      <c r="D49" s="11" t="s">
        <v>179</v>
      </c>
      <c r="E49" s="11" t="s">
        <v>178</v>
      </c>
      <c r="G49" s="11">
        <v>51</v>
      </c>
      <c r="H49" s="11">
        <f>IF('Бланк Методички'!L60='Бланк Методички'!AA72,4,)</f>
        <v>0</v>
      </c>
      <c r="I49" s="11">
        <f>IF('Бланк Методички'!L60='Бланк Методички'!AA73,3,)</f>
        <v>0</v>
      </c>
      <c r="J49" s="11">
        <f>IF('Бланк Методички'!L60='Бланк Методички'!AA74,2,)</f>
        <v>0</v>
      </c>
      <c r="K49" s="11">
        <f>IF('Бланк Методички'!L60='Бланк Методички'!AA75,1,)</f>
        <v>0</v>
      </c>
      <c r="L49" s="12">
        <f t="shared" si="0"/>
        <v>0</v>
      </c>
    </row>
    <row r="50" spans="1:12" x14ac:dyDescent="0.25">
      <c r="A50" s="11">
        <v>52</v>
      </c>
      <c r="B50" s="11" t="s">
        <v>181</v>
      </c>
      <c r="C50" s="11" t="s">
        <v>183</v>
      </c>
      <c r="D50" s="11" t="s">
        <v>183</v>
      </c>
      <c r="E50" s="11" t="s">
        <v>180</v>
      </c>
      <c r="G50" s="11">
        <v>52</v>
      </c>
      <c r="H50" s="11">
        <f>IF('Бланк Методички'!L62='Бланк Методички'!AA38,4,)</f>
        <v>0</v>
      </c>
      <c r="I50" s="11" t="s">
        <v>183</v>
      </c>
      <c r="J50" s="11" t="s">
        <v>183</v>
      </c>
      <c r="K50" s="11">
        <f>IF('Бланк Методички'!L62='Бланк Методички'!AA39,1,)</f>
        <v>0</v>
      </c>
      <c r="L50" s="12">
        <f t="shared" si="0"/>
        <v>0</v>
      </c>
    </row>
    <row r="51" spans="1:12" x14ac:dyDescent="0.25">
      <c r="A51" s="11">
        <v>53</v>
      </c>
      <c r="B51" s="11" t="s">
        <v>181</v>
      </c>
      <c r="C51" s="11" t="s">
        <v>183</v>
      </c>
      <c r="D51" s="11" t="s">
        <v>183</v>
      </c>
      <c r="E51" s="11" t="s">
        <v>180</v>
      </c>
      <c r="G51" s="11">
        <v>53</v>
      </c>
      <c r="H51" s="11">
        <f>IF('Бланк Методички'!L63='Бланк Методички'!AA38,4,)</f>
        <v>0</v>
      </c>
      <c r="I51" s="11" t="s">
        <v>183</v>
      </c>
      <c r="J51" s="11" t="s">
        <v>183</v>
      </c>
      <c r="K51" s="11">
        <f>IF('Бланк Методички'!L63='Бланк Методички'!AA39,1,)</f>
        <v>0</v>
      </c>
      <c r="L51" s="12">
        <f t="shared" si="0"/>
        <v>0</v>
      </c>
    </row>
    <row r="52" spans="1:12" x14ac:dyDescent="0.25">
      <c r="A52" s="11">
        <v>54</v>
      </c>
      <c r="B52" s="11" t="s">
        <v>181</v>
      </c>
      <c r="C52" s="11" t="s">
        <v>183</v>
      </c>
      <c r="D52" s="11" t="s">
        <v>183</v>
      </c>
      <c r="E52" s="11" t="s">
        <v>180</v>
      </c>
      <c r="G52" s="11">
        <v>54</v>
      </c>
      <c r="H52" s="11">
        <f>IF('Бланк Методички'!L64='Бланк Методички'!AA38,4,)</f>
        <v>0</v>
      </c>
      <c r="I52" s="11" t="s">
        <v>183</v>
      </c>
      <c r="J52" s="11" t="s">
        <v>183</v>
      </c>
      <c r="K52" s="11">
        <f>IF('Бланк Методички'!L64='Бланк Методички'!AA39,1,)</f>
        <v>0</v>
      </c>
      <c r="L52" s="12">
        <f t="shared" si="0"/>
        <v>0</v>
      </c>
    </row>
    <row r="53" spans="1:12" x14ac:dyDescent="0.25">
      <c r="A53" s="11">
        <v>55</v>
      </c>
      <c r="B53" s="11" t="s">
        <v>181</v>
      </c>
      <c r="C53" s="11" t="s">
        <v>180</v>
      </c>
      <c r="D53" s="11" t="s">
        <v>179</v>
      </c>
      <c r="E53" s="11" t="s">
        <v>178</v>
      </c>
      <c r="G53" s="11">
        <v>55</v>
      </c>
      <c r="H53" s="11">
        <f>IF('Бланк Методички'!L65='Бланк Методички'!AA18,4,)</f>
        <v>0</v>
      </c>
      <c r="I53" s="11">
        <f>IF('Бланк Методички'!L65='Бланк Методички'!AA19,3,)</f>
        <v>0</v>
      </c>
      <c r="J53" s="11">
        <f>IF('Бланк Методички'!L65='Бланк Методички'!AA20,2,)</f>
        <v>0</v>
      </c>
      <c r="K53" s="11">
        <f>IF('Бланк Методички'!L65='Бланк Методички'!AA21,1,)</f>
        <v>0</v>
      </c>
      <c r="L53" s="12">
        <f t="shared" si="0"/>
        <v>0</v>
      </c>
    </row>
    <row r="54" spans="1:12" x14ac:dyDescent="0.25">
      <c r="A54" s="11">
        <v>56</v>
      </c>
      <c r="B54" s="11" t="s">
        <v>181</v>
      </c>
      <c r="C54" s="11" t="s">
        <v>180</v>
      </c>
      <c r="D54" s="11" t="s">
        <v>179</v>
      </c>
      <c r="E54" s="11" t="s">
        <v>178</v>
      </c>
      <c r="G54" s="11">
        <v>56</v>
      </c>
      <c r="H54" s="11">
        <f>IF('Бланк Методички'!L66='Бланк Методички'!AA18,4,)</f>
        <v>0</v>
      </c>
      <c r="I54" s="11">
        <f>IF('Бланк Методички'!L66='Бланк Методички'!AA19,3,)</f>
        <v>0</v>
      </c>
      <c r="J54" s="11">
        <f>IF('Бланк Методички'!L66='Бланк Методички'!AA20,2,)</f>
        <v>0</v>
      </c>
      <c r="K54" s="11">
        <f>IF('Бланк Методички'!L66='Бланк Методички'!AA21,1,)</f>
        <v>0</v>
      </c>
      <c r="L54" s="12">
        <f t="shared" si="0"/>
        <v>0</v>
      </c>
    </row>
    <row r="55" spans="1:12" x14ac:dyDescent="0.25">
      <c r="A55" s="11">
        <v>57</v>
      </c>
      <c r="B55" s="11" t="s">
        <v>181</v>
      </c>
      <c r="C55" s="11" t="s">
        <v>180</v>
      </c>
      <c r="D55" s="11" t="s">
        <v>179</v>
      </c>
      <c r="E55" s="11" t="s">
        <v>178</v>
      </c>
      <c r="G55" s="11">
        <v>57</v>
      </c>
      <c r="H55" s="11">
        <f>IF('Бланк Методички'!L67='Бланк Методички'!AA18,4,)</f>
        <v>0</v>
      </c>
      <c r="I55" s="11">
        <f>IF('Бланк Методички'!L67='Бланк Методички'!AA19,3,)</f>
        <v>0</v>
      </c>
      <c r="J55" s="11">
        <f>IF('Бланк Методички'!L67='Бланк Методички'!AA20,2,)</f>
        <v>0</v>
      </c>
      <c r="K55" s="11">
        <f>IF('Бланк Методички'!L67='Бланк Методички'!AA21,1,)</f>
        <v>0</v>
      </c>
      <c r="L55" s="12">
        <f t="shared" si="0"/>
        <v>0</v>
      </c>
    </row>
    <row r="56" spans="1:12" x14ac:dyDescent="0.25">
      <c r="A56" s="11">
        <v>58</v>
      </c>
      <c r="B56" s="11" t="s">
        <v>181</v>
      </c>
      <c r="C56" s="11" t="s">
        <v>180</v>
      </c>
      <c r="D56" s="11" t="s">
        <v>179</v>
      </c>
      <c r="E56" s="11" t="s">
        <v>178</v>
      </c>
      <c r="G56" s="11">
        <v>58</v>
      </c>
      <c r="H56" s="11">
        <f>IF('Бланк Методички'!L68='Бланк Методички'!AA18,4,)</f>
        <v>0</v>
      </c>
      <c r="I56" s="11">
        <f>IF('Бланк Методички'!L68='Бланк Методички'!AA19,3,)</f>
        <v>0</v>
      </c>
      <c r="J56" s="11">
        <f>IF('Бланк Методички'!L68='Бланк Методички'!AA20,2,)</f>
        <v>0</v>
      </c>
      <c r="K56" s="11">
        <f>IF('Бланк Методички'!L68='Бланк Методички'!AA21,1,)</f>
        <v>0</v>
      </c>
      <c r="L56" s="12">
        <f t="shared" si="0"/>
        <v>0</v>
      </c>
    </row>
    <row r="57" spans="1:12" x14ac:dyDescent="0.25">
      <c r="A57" s="11">
        <v>59</v>
      </c>
      <c r="B57" s="11" t="s">
        <v>178</v>
      </c>
      <c r="C57" s="11" t="s">
        <v>179</v>
      </c>
      <c r="D57" s="11" t="s">
        <v>180</v>
      </c>
      <c r="E57" s="11" t="s">
        <v>181</v>
      </c>
      <c r="G57" s="11">
        <v>59</v>
      </c>
      <c r="H57" s="11">
        <f>IF('Бланк Методички'!L69='Бланк Методички'!AA21,4,)</f>
        <v>0</v>
      </c>
      <c r="I57" s="11">
        <f>IF('Бланк Методички'!L69='Бланк Методички'!AA20,3,)</f>
        <v>0</v>
      </c>
      <c r="J57" s="11">
        <f>IF('Бланк Методички'!L69='Бланк Методички'!AA19,2,)</f>
        <v>0</v>
      </c>
      <c r="K57" s="11">
        <f>IF('Бланк Методички'!L69='Бланк Методички'!AA18,1,)</f>
        <v>0</v>
      </c>
      <c r="L57" s="12">
        <f t="shared" si="0"/>
        <v>0</v>
      </c>
    </row>
    <row r="58" spans="1:12" x14ac:dyDescent="0.25">
      <c r="A58" s="11">
        <v>60</v>
      </c>
      <c r="B58" s="11" t="s">
        <v>178</v>
      </c>
      <c r="C58" s="11" t="s">
        <v>179</v>
      </c>
      <c r="D58" s="11" t="s">
        <v>180</v>
      </c>
      <c r="E58" s="11" t="s">
        <v>181</v>
      </c>
      <c r="G58" s="11">
        <v>60</v>
      </c>
      <c r="H58" s="11">
        <f>IF('Бланк Методички'!L70='Бланк Методички'!AA79,4,)</f>
        <v>0</v>
      </c>
      <c r="I58" s="11">
        <f>IF('Бланк Методички'!L70='Бланк Методички'!AA78,3,)</f>
        <v>0</v>
      </c>
      <c r="J58" s="11">
        <f>IF('Бланк Методички'!L70='Бланк Методички'!AA77,2,)</f>
        <v>0</v>
      </c>
      <c r="K58" s="11">
        <f>IF('Бланк Методички'!L70='Бланк Методички'!AA76,1,)</f>
        <v>0</v>
      </c>
      <c r="L58" s="12">
        <f t="shared" si="0"/>
        <v>0</v>
      </c>
    </row>
    <row r="59" spans="1:12" x14ac:dyDescent="0.25">
      <c r="A59" s="11">
        <v>61</v>
      </c>
      <c r="B59" s="11" t="s">
        <v>178</v>
      </c>
      <c r="C59" s="11" t="s">
        <v>179</v>
      </c>
      <c r="D59" s="11" t="s">
        <v>180</v>
      </c>
      <c r="E59" s="11" t="s">
        <v>181</v>
      </c>
      <c r="G59" s="11">
        <v>61</v>
      </c>
      <c r="H59" s="11">
        <f>IF('Бланк Методички'!L71='Бланк Методички'!AA37,4,)</f>
        <v>0</v>
      </c>
      <c r="I59" s="11">
        <f>IF('Бланк Методички'!L71='Бланк Методички'!AA36,3,)</f>
        <v>0</v>
      </c>
      <c r="J59" s="11">
        <f>IF('Бланк Методички'!L71='Бланк Методички'!AA35,2,)</f>
        <v>0</v>
      </c>
      <c r="K59" s="11">
        <f>IF('Бланк Методички'!L71='Бланк Методички'!AA34,1,)</f>
        <v>0</v>
      </c>
      <c r="L59" s="12">
        <f t="shared" si="0"/>
        <v>0</v>
      </c>
    </row>
    <row r="60" spans="1:12" x14ac:dyDescent="0.25">
      <c r="A60" s="11">
        <v>62</v>
      </c>
      <c r="B60" s="11" t="s">
        <v>181</v>
      </c>
      <c r="C60" s="11" t="s">
        <v>183</v>
      </c>
      <c r="D60" s="11" t="s">
        <v>183</v>
      </c>
      <c r="E60" s="11" t="s">
        <v>180</v>
      </c>
      <c r="G60" s="11">
        <v>62</v>
      </c>
      <c r="H60" s="11">
        <f>IF('Бланк Методички'!L72='Бланк Методички'!AA38,4,)</f>
        <v>0</v>
      </c>
      <c r="I60" s="11" t="s">
        <v>183</v>
      </c>
      <c r="J60" s="11" t="s">
        <v>183</v>
      </c>
      <c r="K60" s="11">
        <f>IF('Бланк Методички'!L72='Бланк Методички'!AA39,1,)</f>
        <v>0</v>
      </c>
      <c r="L60" s="12">
        <f t="shared" si="0"/>
        <v>0</v>
      </c>
    </row>
    <row r="61" spans="1:12" x14ac:dyDescent="0.25">
      <c r="A61" s="11">
        <v>63</v>
      </c>
      <c r="B61" s="11" t="s">
        <v>178</v>
      </c>
      <c r="C61" s="11" t="s">
        <v>179</v>
      </c>
      <c r="D61" s="11" t="s">
        <v>180</v>
      </c>
      <c r="E61" s="11" t="s">
        <v>181</v>
      </c>
      <c r="G61" s="11">
        <v>63</v>
      </c>
      <c r="H61" s="11">
        <f>IF('Бланк Методички'!L73='Бланк Методички'!AA37,4,)</f>
        <v>0</v>
      </c>
      <c r="I61" s="11">
        <f>IF('Бланк Методички'!L73='Бланк Методички'!AA36,3,)</f>
        <v>0</v>
      </c>
      <c r="J61" s="11">
        <f>IF('Бланк Методички'!L73='Бланк Методички'!AA35,2,)</f>
        <v>0</v>
      </c>
      <c r="K61" s="11">
        <f>IF('Бланк Методички'!L73='Бланк Методички'!AA34,1,)</f>
        <v>0</v>
      </c>
      <c r="L61" s="12">
        <f t="shared" si="0"/>
        <v>0</v>
      </c>
    </row>
    <row r="62" spans="1:12" x14ac:dyDescent="0.25">
      <c r="A62" s="11">
        <v>64</v>
      </c>
      <c r="B62" s="11" t="s">
        <v>178</v>
      </c>
      <c r="C62" s="11" t="s">
        <v>179</v>
      </c>
      <c r="D62" s="11" t="s">
        <v>180</v>
      </c>
      <c r="E62" s="11" t="s">
        <v>181</v>
      </c>
      <c r="G62" s="11">
        <v>64</v>
      </c>
      <c r="H62" s="11">
        <f>IF('Бланк Методички'!L74='Бланк Методички'!AA83,4,)</f>
        <v>0</v>
      </c>
      <c r="I62" s="11">
        <f>IF('Бланк Методички'!L74='Бланк Методички'!AA82,3,)</f>
        <v>0</v>
      </c>
      <c r="J62" s="11">
        <f>IF('Бланк Методички'!L74='Бланк Методички'!AA81,2,)</f>
        <v>0</v>
      </c>
      <c r="K62" s="11">
        <f>IF('Бланк Методички'!L74='Бланк Методички'!AA80,1,)</f>
        <v>0</v>
      </c>
      <c r="L62" s="12">
        <f t="shared" si="0"/>
        <v>0</v>
      </c>
    </row>
    <row r="63" spans="1:12" x14ac:dyDescent="0.25">
      <c r="A63" s="11">
        <v>65</v>
      </c>
      <c r="B63" s="11" t="s">
        <v>181</v>
      </c>
      <c r="C63" s="11" t="s">
        <v>183</v>
      </c>
      <c r="D63" s="11" t="s">
        <v>183</v>
      </c>
      <c r="E63" s="11" t="s">
        <v>180</v>
      </c>
      <c r="G63" s="11">
        <v>65</v>
      </c>
      <c r="H63" s="11">
        <f>IF('Бланк Методички'!L75='Бланк Методички'!AA38,4,)</f>
        <v>0</v>
      </c>
      <c r="I63" s="11" t="s">
        <v>183</v>
      </c>
      <c r="J63" s="11" t="s">
        <v>183</v>
      </c>
      <c r="K63" s="11">
        <f>IF('Бланк Методички'!L75='Бланк Методички'!AA39,1,)</f>
        <v>0</v>
      </c>
      <c r="L63" s="12">
        <f t="shared" si="0"/>
        <v>0</v>
      </c>
    </row>
    <row r="64" spans="1:12" x14ac:dyDescent="0.25">
      <c r="A64" s="11">
        <v>66</v>
      </c>
      <c r="B64" s="11" t="s">
        <v>181</v>
      </c>
      <c r="C64" s="11" t="s">
        <v>180</v>
      </c>
      <c r="D64" s="11" t="s">
        <v>179</v>
      </c>
      <c r="E64" s="11" t="s">
        <v>178</v>
      </c>
      <c r="G64" s="11">
        <v>66</v>
      </c>
      <c r="H64" s="11">
        <f>IF('Бланк Методички'!L76='Бланк Методички'!AA85,4,)</f>
        <v>0</v>
      </c>
      <c r="I64" s="11">
        <f>IF('Бланк Методички'!L76='Бланк Методички'!AA86,3,)</f>
        <v>0</v>
      </c>
      <c r="J64" s="11">
        <f>IF('Бланк Методички'!L76='Бланк Методички'!AA87,2,)</f>
        <v>0</v>
      </c>
      <c r="K64" s="11">
        <f>IF('Бланк Методички'!L76='Бланк Методички'!AA88,1,)</f>
        <v>0</v>
      </c>
      <c r="L64" s="12">
        <f t="shared" si="0"/>
        <v>0</v>
      </c>
    </row>
    <row r="65" spans="1:12" x14ac:dyDescent="0.25">
      <c r="A65" s="11">
        <v>67</v>
      </c>
      <c r="B65" s="11" t="s">
        <v>178</v>
      </c>
      <c r="C65" s="11" t="s">
        <v>179</v>
      </c>
      <c r="D65" s="11" t="s">
        <v>180</v>
      </c>
      <c r="E65" s="11" t="s">
        <v>181</v>
      </c>
      <c r="G65" s="11">
        <v>67</v>
      </c>
      <c r="H65" s="11">
        <f>IF('Бланк Методички'!L77='Бланк Методички'!AA37,4,)</f>
        <v>0</v>
      </c>
      <c r="I65" s="11">
        <f>IF('Бланк Методички'!L77='Бланк Методички'!AA36,3,)</f>
        <v>0</v>
      </c>
      <c r="J65" s="11">
        <f>IF('Бланк Методички'!L77='Бланк Методички'!AA35,2,)</f>
        <v>0</v>
      </c>
      <c r="K65" s="11">
        <f>IF('Бланк Методички'!L77='Бланк Методички'!AA34,1,)</f>
        <v>0</v>
      </c>
      <c r="L65" s="12">
        <f t="shared" si="0"/>
        <v>0</v>
      </c>
    </row>
    <row r="66" spans="1:12" x14ac:dyDescent="0.25">
      <c r="A66" s="11">
        <v>68</v>
      </c>
      <c r="B66" s="11" t="s">
        <v>181</v>
      </c>
      <c r="C66" s="11" t="s">
        <v>183</v>
      </c>
      <c r="D66" s="11" t="s">
        <v>183</v>
      </c>
      <c r="E66" s="11" t="s">
        <v>180</v>
      </c>
      <c r="G66" s="11">
        <v>68</v>
      </c>
      <c r="H66" s="11">
        <f>IF('Бланк Методички'!L78='Бланк Методички'!AA38,4,)</f>
        <v>0</v>
      </c>
      <c r="I66" s="11" t="s">
        <v>183</v>
      </c>
      <c r="J66" s="11" t="s">
        <v>183</v>
      </c>
      <c r="K66" s="11">
        <f>IF('Бланк Методички'!L78='Бланк Методички'!AA39,1,)</f>
        <v>0</v>
      </c>
      <c r="L66" s="12">
        <f t="shared" si="0"/>
        <v>0</v>
      </c>
    </row>
    <row r="67" spans="1:12" x14ac:dyDescent="0.25">
      <c r="A67" s="11">
        <v>69</v>
      </c>
      <c r="B67" s="11" t="s">
        <v>178</v>
      </c>
      <c r="C67" s="11" t="s">
        <v>179</v>
      </c>
      <c r="D67" s="11" t="s">
        <v>180</v>
      </c>
      <c r="E67" s="11" t="s">
        <v>181</v>
      </c>
      <c r="G67" s="11">
        <v>69</v>
      </c>
      <c r="H67" s="11">
        <f>IF('Бланк Методички'!L79='Бланк Методички'!AA21,4,)</f>
        <v>0</v>
      </c>
      <c r="I67" s="11">
        <f>IF('Бланк Методички'!L79='Бланк Методички'!AA20,4,)</f>
        <v>0</v>
      </c>
      <c r="J67" s="11">
        <f>IF('Бланк Методички'!L79='Бланк Методички'!AA19,2,)</f>
        <v>0</v>
      </c>
      <c r="K67" s="11">
        <f>IF('Бланк Методички'!L79='Бланк Методички'!AA18,1,)</f>
        <v>0</v>
      </c>
      <c r="L67" s="12">
        <f t="shared" si="0"/>
        <v>0</v>
      </c>
    </row>
    <row r="68" spans="1:12" x14ac:dyDescent="0.25">
      <c r="A68" s="11">
        <v>70</v>
      </c>
      <c r="B68" s="11" t="s">
        <v>181</v>
      </c>
      <c r="C68" s="11" t="s">
        <v>180</v>
      </c>
      <c r="D68" s="11" t="s">
        <v>179</v>
      </c>
      <c r="E68" s="11" t="s">
        <v>178</v>
      </c>
      <c r="G68" s="11">
        <v>70</v>
      </c>
      <c r="H68" s="11">
        <f>IF('Бланк Методички'!L80='Бланк Методички'!AA18,4,)</f>
        <v>0</v>
      </c>
      <c r="I68" s="11">
        <f>IF('Бланк Методички'!L80='Бланк Методички'!AA19,3,)</f>
        <v>0</v>
      </c>
      <c r="J68" s="11">
        <f>IF('Бланк Методички'!L80='Бланк Методички'!AA20,2,)</f>
        <v>0</v>
      </c>
      <c r="K68" s="11">
        <f>IF('Бланк Методички'!L80='Бланк Методички'!AA21,1,)</f>
        <v>0</v>
      </c>
      <c r="L68" s="12">
        <f t="shared" si="0"/>
        <v>0</v>
      </c>
    </row>
    <row r="69" spans="1:12" x14ac:dyDescent="0.25">
      <c r="A69" s="11">
        <v>71</v>
      </c>
      <c r="B69" s="11" t="s">
        <v>181</v>
      </c>
      <c r="C69" s="11" t="s">
        <v>180</v>
      </c>
      <c r="D69" s="11" t="s">
        <v>179</v>
      </c>
      <c r="E69" s="11" t="s">
        <v>178</v>
      </c>
      <c r="G69" s="11">
        <v>71</v>
      </c>
      <c r="H69" s="11">
        <f>IF('Бланк Методички'!L81='Бланк Методички'!AA18,4,)</f>
        <v>0</v>
      </c>
      <c r="I69" s="11">
        <f>IF('Бланк Методички'!L81='Бланк Методички'!AA19,3,)</f>
        <v>0</v>
      </c>
      <c r="J69" s="11">
        <f>IF('Бланк Методички'!L81='Бланк Методички'!AA20,2,)</f>
        <v>0</v>
      </c>
      <c r="K69" s="11">
        <f>IF('Бланк Методички'!L81='Бланк Методички'!AA21,1,)</f>
        <v>0</v>
      </c>
      <c r="L69" s="12">
        <f t="shared" ref="L69:L79" si="1">SUM(H69:K69)</f>
        <v>0</v>
      </c>
    </row>
    <row r="70" spans="1:12" x14ac:dyDescent="0.25">
      <c r="A70" s="11">
        <v>72</v>
      </c>
      <c r="B70" s="11" t="s">
        <v>181</v>
      </c>
      <c r="C70" s="11" t="s">
        <v>180</v>
      </c>
      <c r="D70" s="11" t="s">
        <v>179</v>
      </c>
      <c r="E70" s="11" t="s">
        <v>178</v>
      </c>
      <c r="G70" s="11">
        <v>72</v>
      </c>
      <c r="H70" s="11">
        <f>IF('Бланк Методички'!L82='Бланк Методички'!AA18,4,)</f>
        <v>0</v>
      </c>
      <c r="I70" s="11">
        <f>IF('Бланк Методички'!L82='Бланк Методички'!AA19,3,)</f>
        <v>0</v>
      </c>
      <c r="J70" s="11">
        <f>IF('Бланк Методички'!L82='Бланк Методички'!AA20,2,)</f>
        <v>0</v>
      </c>
      <c r="K70" s="11">
        <f>IF('Бланк Методички'!L82='Бланк Методички'!AA21,1,)</f>
        <v>0</v>
      </c>
      <c r="L70" s="12">
        <f t="shared" si="1"/>
        <v>0</v>
      </c>
    </row>
    <row r="71" spans="1:12" x14ac:dyDescent="0.25">
      <c r="A71" s="11">
        <v>73</v>
      </c>
      <c r="B71" s="11" t="s">
        <v>181</v>
      </c>
      <c r="C71" s="11" t="s">
        <v>180</v>
      </c>
      <c r="D71" s="11" t="s">
        <v>179</v>
      </c>
      <c r="E71" s="11" t="s">
        <v>178</v>
      </c>
      <c r="G71" s="11">
        <v>73</v>
      </c>
      <c r="H71" s="11">
        <f>IF('Бланк Методички'!L83='Бланк Методички'!AA18,4,)</f>
        <v>0</v>
      </c>
      <c r="I71" s="11">
        <f>IF('Бланк Методички'!L83='Бланк Методички'!AA19,3,)</f>
        <v>0</v>
      </c>
      <c r="J71" s="11">
        <f>IF('Бланк Методички'!L83='Бланк Методички'!AA20,2,)</f>
        <v>0</v>
      </c>
      <c r="K71" s="11">
        <f>IF('Бланк Методички'!L83='Бланк Методички'!AA21,1,)</f>
        <v>0</v>
      </c>
      <c r="L71" s="12">
        <f t="shared" si="1"/>
        <v>0</v>
      </c>
    </row>
    <row r="72" spans="1:12" x14ac:dyDescent="0.25">
      <c r="A72" s="11">
        <v>74</v>
      </c>
      <c r="B72" s="11" t="s">
        <v>181</v>
      </c>
      <c r="C72" s="11" t="s">
        <v>180</v>
      </c>
      <c r="D72" s="11" t="s">
        <v>179</v>
      </c>
      <c r="E72" s="11" t="s">
        <v>178</v>
      </c>
      <c r="G72" s="11">
        <v>74</v>
      </c>
      <c r="H72" s="11">
        <f>IF('Бланк Методички'!L84='Бланк Методички'!AA89,4,)</f>
        <v>0</v>
      </c>
      <c r="I72" s="11">
        <f>IF('Бланк Методички'!L84='Бланк Методички'!AA90,4,)</f>
        <v>0</v>
      </c>
      <c r="J72" s="11">
        <f>IF('Бланк Методички'!L84='Бланк Методички'!AA91,2,)</f>
        <v>0</v>
      </c>
      <c r="K72" s="11">
        <f>IF('Бланк Методички'!L84='Бланк Методички'!AA92,1,)</f>
        <v>0</v>
      </c>
      <c r="L72" s="12">
        <f t="shared" si="1"/>
        <v>0</v>
      </c>
    </row>
    <row r="73" spans="1:12" x14ac:dyDescent="0.25">
      <c r="A73" s="11">
        <v>75</v>
      </c>
      <c r="B73" s="11" t="s">
        <v>181</v>
      </c>
      <c r="C73" s="11" t="s">
        <v>180</v>
      </c>
      <c r="D73" s="11" t="s">
        <v>179</v>
      </c>
      <c r="E73" s="11" t="s">
        <v>178</v>
      </c>
      <c r="G73" s="11">
        <v>75</v>
      </c>
      <c r="H73" s="11">
        <f>IF('Бланк Методички'!L85='Бланк Методички'!AA90,4,)</f>
        <v>0</v>
      </c>
      <c r="I73" s="11">
        <f>IF('Бланк Методички'!L85='Бланк Методички'!AA90,4,)</f>
        <v>0</v>
      </c>
      <c r="J73" s="11">
        <f>IF('Бланк Методички'!L85='Бланк Методички'!AA91,2,)</f>
        <v>0</v>
      </c>
      <c r="K73" s="11">
        <f>IF('Бланк Методички'!L85='Бланк Методички'!AA92,1,)</f>
        <v>0</v>
      </c>
      <c r="L73" s="12">
        <f t="shared" si="1"/>
        <v>0</v>
      </c>
    </row>
    <row r="74" spans="1:12" x14ac:dyDescent="0.25">
      <c r="A74" s="11">
        <v>76</v>
      </c>
      <c r="B74" s="11" t="s">
        <v>180</v>
      </c>
      <c r="C74" s="11" t="s">
        <v>179</v>
      </c>
      <c r="D74" s="11" t="s">
        <v>178</v>
      </c>
      <c r="E74" s="11" t="s">
        <v>181</v>
      </c>
      <c r="G74" s="11">
        <v>76</v>
      </c>
      <c r="H74" s="11">
        <f>IF('Бланк Методички'!L86='Бланк Методички'!AA94,4,)</f>
        <v>0</v>
      </c>
      <c r="I74" s="11">
        <f>IF('Бланк Методички'!L86='Бланк Методички'!AA95,3,)</f>
        <v>0</v>
      </c>
      <c r="J74" s="11">
        <f>IF('Бланк Методички'!L86='Бланк Методички'!AA96,2,)</f>
        <v>0</v>
      </c>
      <c r="K74" s="11">
        <f>IF('Бланк Методички'!L86='Бланк Методички'!AA93,1,)</f>
        <v>0</v>
      </c>
      <c r="L74" s="12">
        <f t="shared" si="1"/>
        <v>0</v>
      </c>
    </row>
    <row r="75" spans="1:12" x14ac:dyDescent="0.25">
      <c r="A75" s="11">
        <v>77</v>
      </c>
      <c r="B75" s="11" t="s">
        <v>180</v>
      </c>
      <c r="C75" s="11" t="s">
        <v>179</v>
      </c>
      <c r="D75" s="11" t="s">
        <v>178</v>
      </c>
      <c r="E75" s="11" t="s">
        <v>181</v>
      </c>
      <c r="G75" s="11">
        <v>77</v>
      </c>
      <c r="H75" s="11">
        <f>IF('Бланк Методички'!L87='Бланк Методички'!AA94,4,)</f>
        <v>0</v>
      </c>
      <c r="I75" s="11">
        <f>IF('Бланк Методички'!L87='Бланк Методички'!AA95,3,)</f>
        <v>0</v>
      </c>
      <c r="J75" s="11">
        <f>IF('Бланк Методички'!L87='Бланк Методички'!AA96,2,)</f>
        <v>0</v>
      </c>
      <c r="K75" s="11">
        <f>IF('Бланк Методички'!L87='Бланк Методички'!AA93,1,)</f>
        <v>0</v>
      </c>
      <c r="L75" s="12">
        <f t="shared" si="1"/>
        <v>0</v>
      </c>
    </row>
    <row r="76" spans="1:12" x14ac:dyDescent="0.25">
      <c r="A76" s="11">
        <v>78</v>
      </c>
      <c r="B76" s="11" t="s">
        <v>178</v>
      </c>
      <c r="C76" s="11" t="s">
        <v>183</v>
      </c>
      <c r="D76" s="11" t="s">
        <v>183</v>
      </c>
      <c r="E76" s="11" t="s">
        <v>186</v>
      </c>
      <c r="G76" s="11">
        <v>78</v>
      </c>
      <c r="H76" s="11">
        <f>IF('Бланк Методички'!L88='Бланк Методички'!AA100,4,)</f>
        <v>0</v>
      </c>
      <c r="I76" s="11" t="s">
        <v>183</v>
      </c>
      <c r="J76" s="11" t="s">
        <v>183</v>
      </c>
      <c r="K76" s="11">
        <f>IF('Бланк Методички'!L88='Бланк Методички'!AA97,1,IF('Бланк Методички'!L88='Бланк Методички'!AA98,1,IF('Бланк Методички'!L88='Бланк Методички'!AA99,1,)))</f>
        <v>0</v>
      </c>
      <c r="L76" s="12">
        <f t="shared" si="1"/>
        <v>0</v>
      </c>
    </row>
    <row r="77" spans="1:12" x14ac:dyDescent="0.25">
      <c r="A77" s="11">
        <v>79</v>
      </c>
      <c r="B77" s="11" t="s">
        <v>178</v>
      </c>
      <c r="C77" s="11" t="s">
        <v>179</v>
      </c>
      <c r="D77" s="11" t="s">
        <v>180</v>
      </c>
      <c r="E77" s="11" t="s">
        <v>181</v>
      </c>
      <c r="G77" s="11">
        <v>79</v>
      </c>
      <c r="H77" s="11">
        <f>IF('Бланк Методички'!L90='Бланк Методички'!AA104,4,)</f>
        <v>0</v>
      </c>
      <c r="I77" s="11">
        <f>IF('Бланк Методички'!L90='Бланк Методички'!AA103,3,)</f>
        <v>0</v>
      </c>
      <c r="J77" s="11">
        <f>IF('Бланк Методички'!L90='Бланк Методички'!AA102,2,)</f>
        <v>0</v>
      </c>
      <c r="K77" s="11">
        <f>IF('Бланк Методички'!L90='Бланк Методички'!AA101,1,)</f>
        <v>0</v>
      </c>
      <c r="L77" s="12">
        <f t="shared" si="1"/>
        <v>0</v>
      </c>
    </row>
    <row r="78" spans="1:12" x14ac:dyDescent="0.25">
      <c r="A78" s="11">
        <v>80</v>
      </c>
      <c r="B78" s="11" t="s">
        <v>178</v>
      </c>
      <c r="C78" s="11" t="s">
        <v>179</v>
      </c>
      <c r="D78" s="11" t="s">
        <v>180</v>
      </c>
      <c r="E78" s="11" t="s">
        <v>181</v>
      </c>
      <c r="G78" s="11">
        <v>80</v>
      </c>
      <c r="H78" s="11">
        <f>IF('Бланк Методички'!L91='Бланк Методички'!AA104,4,)</f>
        <v>0</v>
      </c>
      <c r="I78" s="11">
        <f>IF('Бланк Методички'!L91='Бланк Методички'!AA103,3,)</f>
        <v>0</v>
      </c>
      <c r="J78" s="11">
        <f>IF('Бланк Методички'!L91='Бланк Методички'!AA102,2,)</f>
        <v>0</v>
      </c>
      <c r="K78" s="11">
        <f>IF('Бланк Методички'!L91='Бланк Методички'!AA101,1,)</f>
        <v>0</v>
      </c>
      <c r="L78" s="12">
        <f t="shared" si="1"/>
        <v>0</v>
      </c>
    </row>
    <row r="79" spans="1:12" x14ac:dyDescent="0.25">
      <c r="A79" s="11">
        <v>81</v>
      </c>
      <c r="B79" s="11" t="s">
        <v>178</v>
      </c>
      <c r="C79" s="11" t="s">
        <v>179</v>
      </c>
      <c r="D79" s="11" t="s">
        <v>180</v>
      </c>
      <c r="E79" s="11" t="s">
        <v>181</v>
      </c>
      <c r="G79" s="11">
        <v>81</v>
      </c>
      <c r="H79" s="11">
        <f>IF('Бланк Методички'!L92='Бланк Методички'!AA104,4,)</f>
        <v>0</v>
      </c>
      <c r="I79" s="11">
        <f>IF('Бланк Методички'!L92='Бланк Методички'!AA103,3,)</f>
        <v>0</v>
      </c>
      <c r="J79" s="11">
        <f>IF('Бланк Методички'!L92='Бланк Методички'!AA102,2,)</f>
        <v>0</v>
      </c>
      <c r="K79" s="11">
        <f>IF('Бланк Методички'!L92='Бланк Методички'!AA101,1,)</f>
        <v>0</v>
      </c>
      <c r="L79" s="12">
        <f t="shared" si="1"/>
        <v>0</v>
      </c>
    </row>
  </sheetData>
  <mergeCells count="39">
    <mergeCell ref="N34:S34"/>
    <mergeCell ref="N35:S35"/>
    <mergeCell ref="N36:S36"/>
    <mergeCell ref="T24:T25"/>
    <mergeCell ref="N30:S30"/>
    <mergeCell ref="N31:S31"/>
    <mergeCell ref="N32:S32"/>
    <mergeCell ref="N33:S33"/>
    <mergeCell ref="N26:S26"/>
    <mergeCell ref="N27:S27"/>
    <mergeCell ref="N28:S28"/>
    <mergeCell ref="N29:S29"/>
    <mergeCell ref="N24:S25"/>
    <mergeCell ref="N21:S21"/>
    <mergeCell ref="N22:S22"/>
    <mergeCell ref="N23:S23"/>
    <mergeCell ref="N17:S18"/>
    <mergeCell ref="T17:T18"/>
    <mergeCell ref="N19:S19"/>
    <mergeCell ref="N20:S20"/>
    <mergeCell ref="G1:G3"/>
    <mergeCell ref="H1:K1"/>
    <mergeCell ref="A1:A3"/>
    <mergeCell ref="B1:E1"/>
    <mergeCell ref="N3:S3"/>
    <mergeCell ref="N14:S14"/>
    <mergeCell ref="N15:S15"/>
    <mergeCell ref="N16:S16"/>
    <mergeCell ref="N2:T2"/>
    <mergeCell ref="N10:S10"/>
    <mergeCell ref="N9:S9"/>
    <mergeCell ref="N11:S11"/>
    <mergeCell ref="N12:S12"/>
    <mergeCell ref="N13:S13"/>
    <mergeCell ref="N8:S8"/>
    <mergeCell ref="N5:S5"/>
    <mergeCell ref="N6:S6"/>
    <mergeCell ref="N7:S7"/>
    <mergeCell ref="N4:S4"/>
  </mergeCells>
  <pageMargins left="0.7" right="0.7" top="0.75" bottom="0.75" header="0.3" footer="0.3"/>
  <ignoredErrors>
    <ignoredError sqref="I10:J10 J11 J13 T3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1"/>
  <dimension ref="A1:N40"/>
  <sheetViews>
    <sheetView tabSelected="1" zoomScaleNormal="100" workbookViewId="0">
      <selection activeCell="J3" sqref="J3"/>
    </sheetView>
  </sheetViews>
  <sheetFormatPr defaultRowHeight="15" x14ac:dyDescent="0.25"/>
  <cols>
    <col min="1" max="1" width="11" customWidth="1"/>
    <col min="4" max="4" width="13" customWidth="1"/>
    <col min="5" max="5" width="6.5703125" customWidth="1"/>
    <col min="6" max="6" width="7" customWidth="1"/>
    <col min="8" max="8" width="11" customWidth="1"/>
    <col min="9" max="9" width="15.42578125" customWidth="1"/>
  </cols>
  <sheetData>
    <row r="1" spans="1:14" ht="44.25" customHeight="1" x14ac:dyDescent="0.25">
      <c r="A1" s="102" t="s">
        <v>223</v>
      </c>
      <c r="B1" s="102"/>
      <c r="C1" s="102"/>
      <c r="D1" s="102"/>
      <c r="E1" s="102"/>
      <c r="F1" s="102"/>
      <c r="G1" s="102"/>
      <c r="H1" s="102"/>
      <c r="I1" s="102"/>
    </row>
    <row r="2" spans="1:14" x14ac:dyDescent="0.25">
      <c r="A2" s="6"/>
      <c r="B2" s="6"/>
      <c r="C2" s="6"/>
      <c r="D2" s="6"/>
      <c r="E2" s="6"/>
      <c r="F2" s="6"/>
      <c r="G2" s="6"/>
      <c r="H2" s="6"/>
      <c r="I2" s="6"/>
    </row>
    <row r="3" spans="1:14" ht="18.75" x14ac:dyDescent="0.25">
      <c r="A3" s="7" t="s">
        <v>3</v>
      </c>
      <c r="B3" s="106">
        <f>'Бланк Методички'!D2</f>
        <v>0</v>
      </c>
      <c r="C3" s="107"/>
      <c r="D3" s="107"/>
      <c r="E3" s="107"/>
      <c r="F3" s="108"/>
      <c r="G3" s="7" t="s">
        <v>2</v>
      </c>
      <c r="H3" s="103">
        <f>'Бланк Методички'!M2</f>
        <v>0</v>
      </c>
      <c r="I3" s="103"/>
      <c r="J3" s="5"/>
      <c r="K3" s="5"/>
      <c r="L3" s="5"/>
      <c r="M3" s="2"/>
      <c r="N3" s="2"/>
    </row>
    <row r="4" spans="1:14" ht="18.75" x14ac:dyDescent="0.25">
      <c r="A4" s="7" t="s">
        <v>1</v>
      </c>
      <c r="B4" s="105" t="str">
        <f>CONCATENATE('Бланк Методички'!D3, " лет")</f>
        <v xml:space="preserve"> лет</v>
      </c>
      <c r="C4" s="105"/>
      <c r="D4" s="105"/>
      <c r="E4" s="105"/>
      <c r="F4" s="105"/>
      <c r="G4" s="7" t="s">
        <v>4</v>
      </c>
      <c r="H4" s="104">
        <f ca="1">TODAY()</f>
        <v>45351</v>
      </c>
      <c r="I4" s="105"/>
      <c r="J4" s="2"/>
      <c r="K4" s="2"/>
      <c r="L4" s="3"/>
      <c r="M4" s="3"/>
      <c r="N4" s="3"/>
    </row>
    <row r="5" spans="1:14" ht="18.75" x14ac:dyDescent="0.3">
      <c r="A5" s="8"/>
      <c r="B5" s="8"/>
      <c r="C5" s="8"/>
      <c r="D5" s="8"/>
      <c r="E5" s="8"/>
      <c r="F5" s="8"/>
      <c r="G5" s="8"/>
      <c r="H5" s="8"/>
      <c r="I5" s="8"/>
      <c r="J5" s="4"/>
    </row>
    <row r="6" spans="1:14" ht="18" customHeight="1" x14ac:dyDescent="0.3">
      <c r="A6" s="122" t="s">
        <v>187</v>
      </c>
      <c r="B6" s="122"/>
      <c r="C6" s="122"/>
      <c r="D6" s="122"/>
      <c r="E6" s="122"/>
      <c r="F6" s="122"/>
      <c r="G6" s="122"/>
      <c r="H6" s="122"/>
      <c r="I6" s="122"/>
      <c r="J6" s="4"/>
    </row>
    <row r="7" spans="1:14" ht="18" customHeight="1" x14ac:dyDescent="0.3">
      <c r="A7" s="121" t="s">
        <v>193</v>
      </c>
      <c r="B7" s="121"/>
      <c r="C7" s="121"/>
      <c r="D7" s="121"/>
      <c r="E7" s="121"/>
      <c r="F7" s="121"/>
      <c r="G7" s="121"/>
      <c r="H7" s="120">
        <f>'Обработка результатов'!T3</f>
        <v>0</v>
      </c>
      <c r="I7" s="120"/>
      <c r="J7" s="4"/>
    </row>
    <row r="8" spans="1:14" ht="18" customHeight="1" x14ac:dyDescent="0.3">
      <c r="A8" s="127" t="s">
        <v>188</v>
      </c>
      <c r="B8" s="127"/>
      <c r="C8" s="127"/>
      <c r="D8" s="127"/>
      <c r="E8" s="127"/>
      <c r="F8" s="127"/>
      <c r="G8" s="17">
        <f>'Обработка результатов'!T4</f>
        <v>0</v>
      </c>
      <c r="H8" s="123" t="b">
        <f>IF(AND(H7&gt;=15,H7&lt;=26),"Низкий риск",IF(AND(H7&gt;=27,H7&lt;=32),"Средний риск",IF(AND(H7&gt;=33,H7&lt;=60),"Высокий риск")))</f>
        <v>0</v>
      </c>
      <c r="I8" s="123"/>
      <c r="J8" s="4"/>
    </row>
    <row r="9" spans="1:14" ht="18" customHeight="1" x14ac:dyDescent="0.25">
      <c r="A9" s="109" t="s">
        <v>189</v>
      </c>
      <c r="B9" s="109"/>
      <c r="C9" s="109"/>
      <c r="D9" s="109"/>
      <c r="E9" s="109"/>
      <c r="F9" s="109"/>
      <c r="G9" s="15">
        <f>'Обработка результатов'!T5</f>
        <v>0</v>
      </c>
      <c r="H9" s="123"/>
      <c r="I9" s="123"/>
      <c r="J9" s="1"/>
      <c r="K9" s="1"/>
    </row>
    <row r="10" spans="1:14" ht="18" customHeight="1" x14ac:dyDescent="0.25">
      <c r="A10" s="109" t="s">
        <v>190</v>
      </c>
      <c r="B10" s="109"/>
      <c r="C10" s="109"/>
      <c r="D10" s="109"/>
      <c r="E10" s="109"/>
      <c r="F10" s="109"/>
      <c r="G10" s="15">
        <f>'Обработка результатов'!T6</f>
        <v>0</v>
      </c>
      <c r="H10" s="123"/>
      <c r="I10" s="123"/>
    </row>
    <row r="11" spans="1:14" ht="18" customHeight="1" x14ac:dyDescent="0.25">
      <c r="A11" s="109" t="s">
        <v>191</v>
      </c>
      <c r="B11" s="109"/>
      <c r="C11" s="109"/>
      <c r="D11" s="109"/>
      <c r="E11" s="109"/>
      <c r="F11" s="109"/>
      <c r="G11" s="15">
        <f>'Обработка результатов'!T7</f>
        <v>0</v>
      </c>
      <c r="H11" s="123"/>
      <c r="I11" s="123"/>
    </row>
    <row r="12" spans="1:14" ht="18" customHeight="1" x14ac:dyDescent="0.25">
      <c r="A12" s="124" t="s">
        <v>192</v>
      </c>
      <c r="B12" s="125"/>
      <c r="C12" s="125"/>
      <c r="D12" s="125"/>
      <c r="E12" s="125"/>
      <c r="F12" s="125"/>
      <c r="G12" s="126"/>
      <c r="H12" s="120">
        <f>'Обработка результатов'!T8</f>
        <v>0</v>
      </c>
      <c r="I12" s="120"/>
    </row>
    <row r="13" spans="1:14" ht="18" customHeight="1" x14ac:dyDescent="0.25">
      <c r="A13" s="109" t="s">
        <v>194</v>
      </c>
      <c r="B13" s="109"/>
      <c r="C13" s="109"/>
      <c r="D13" s="109"/>
      <c r="E13" s="109"/>
      <c r="F13" s="109"/>
      <c r="G13" s="15">
        <f>'Обработка результатов'!T9</f>
        <v>0</v>
      </c>
      <c r="H13" s="114" t="b">
        <f>IF(AND(H12&gt;=23,H12&lt;=39),"Низкий риск",IF(AND(H12&gt;=40,H12&lt;=49),"Средний риск",IF(AND(H12&gt;=50,H12&lt;=92),"Высокий риск")))</f>
        <v>0</v>
      </c>
      <c r="I13" s="115"/>
    </row>
    <row r="14" spans="1:14" ht="18" customHeight="1" x14ac:dyDescent="0.25">
      <c r="A14" s="109" t="s">
        <v>195</v>
      </c>
      <c r="B14" s="109"/>
      <c r="C14" s="109"/>
      <c r="D14" s="109"/>
      <c r="E14" s="109"/>
      <c r="F14" s="109"/>
      <c r="G14" s="15">
        <f>'Обработка результатов'!T10</f>
        <v>0</v>
      </c>
      <c r="H14" s="116"/>
      <c r="I14" s="117"/>
    </row>
    <row r="15" spans="1:14" ht="18" customHeight="1" x14ac:dyDescent="0.25">
      <c r="A15" s="109" t="s">
        <v>196</v>
      </c>
      <c r="B15" s="109"/>
      <c r="C15" s="109"/>
      <c r="D15" s="109"/>
      <c r="E15" s="109"/>
      <c r="F15" s="109"/>
      <c r="G15" s="15">
        <f>'Обработка результатов'!T11</f>
        <v>0</v>
      </c>
      <c r="H15" s="116"/>
      <c r="I15" s="117"/>
    </row>
    <row r="16" spans="1:14" ht="18" customHeight="1" x14ac:dyDescent="0.25">
      <c r="A16" s="113" t="s">
        <v>197</v>
      </c>
      <c r="B16" s="109"/>
      <c r="C16" s="109"/>
      <c r="D16" s="109"/>
      <c r="E16" s="109"/>
      <c r="F16" s="109"/>
      <c r="G16" s="15">
        <f>'Обработка результатов'!T12</f>
        <v>0</v>
      </c>
      <c r="H16" s="116"/>
      <c r="I16" s="117"/>
    </row>
    <row r="17" spans="1:9" ht="18" customHeight="1" x14ac:dyDescent="0.25">
      <c r="A17" s="109" t="s">
        <v>198</v>
      </c>
      <c r="B17" s="109"/>
      <c r="C17" s="109"/>
      <c r="D17" s="109"/>
      <c r="E17" s="109"/>
      <c r="F17" s="109"/>
      <c r="G17" s="15">
        <f>'Обработка результатов'!T13</f>
        <v>0</v>
      </c>
      <c r="H17" s="116"/>
      <c r="I17" s="117"/>
    </row>
    <row r="18" spans="1:9" ht="18" customHeight="1" x14ac:dyDescent="0.25">
      <c r="A18" s="109" t="s">
        <v>199</v>
      </c>
      <c r="B18" s="109"/>
      <c r="C18" s="109"/>
      <c r="D18" s="109"/>
      <c r="E18" s="109"/>
      <c r="F18" s="109"/>
      <c r="G18" s="15">
        <f>'Обработка результатов'!T14</f>
        <v>0</v>
      </c>
      <c r="H18" s="116"/>
      <c r="I18" s="117"/>
    </row>
    <row r="19" spans="1:9" ht="18" customHeight="1" x14ac:dyDescent="0.25">
      <c r="A19" s="109" t="s">
        <v>200</v>
      </c>
      <c r="B19" s="109"/>
      <c r="C19" s="109"/>
      <c r="D19" s="109"/>
      <c r="E19" s="109"/>
      <c r="F19" s="109"/>
      <c r="G19" s="15">
        <f>'Обработка результатов'!T15</f>
        <v>0</v>
      </c>
      <c r="H19" s="118"/>
      <c r="I19" s="119"/>
    </row>
    <row r="20" spans="1:9" x14ac:dyDescent="0.25">
      <c r="A20" s="121" t="s">
        <v>201</v>
      </c>
      <c r="B20" s="121"/>
      <c r="C20" s="121"/>
      <c r="D20" s="121"/>
      <c r="E20" s="121"/>
      <c r="F20" s="121"/>
      <c r="G20" s="121"/>
      <c r="H20" s="120">
        <f>'Обработка результатов'!T16</f>
        <v>0</v>
      </c>
      <c r="I20" s="120"/>
    </row>
    <row r="21" spans="1:9" ht="18" customHeight="1" x14ac:dyDescent="0.25">
      <c r="A21" s="110" t="s">
        <v>202</v>
      </c>
      <c r="B21" s="111"/>
      <c r="C21" s="111"/>
      <c r="D21" s="111"/>
      <c r="E21" s="111"/>
      <c r="F21" s="112"/>
      <c r="G21" s="16">
        <f>'Обработка результатов'!T17</f>
        <v>0</v>
      </c>
      <c r="H21" s="123" t="b">
        <f>IF(AND(H20&gt;=9,H20&lt;=15),"Низкий риск",IF(AND(H20&gt;=16,H20&lt;=19),"Средний риск",IF(AND(H20&gt;=20,H20&lt;=36),"Высокий риск")))</f>
        <v>0</v>
      </c>
      <c r="I21" s="123"/>
    </row>
    <row r="22" spans="1:9" ht="15" customHeight="1" x14ac:dyDescent="0.25">
      <c r="A22" s="129" t="s">
        <v>203</v>
      </c>
      <c r="B22" s="130"/>
      <c r="C22" s="130"/>
      <c r="D22" s="130"/>
      <c r="E22" s="130"/>
      <c r="F22" s="131"/>
      <c r="G22" s="16">
        <f>'Обработка результатов'!T19</f>
        <v>0</v>
      </c>
      <c r="H22" s="123"/>
      <c r="I22" s="123"/>
    </row>
    <row r="23" spans="1:9" x14ac:dyDescent="0.25">
      <c r="A23" s="121" t="s">
        <v>204</v>
      </c>
      <c r="B23" s="121"/>
      <c r="C23" s="121"/>
      <c r="D23" s="121"/>
      <c r="E23" s="121"/>
      <c r="F23" s="121"/>
      <c r="G23" s="121"/>
      <c r="H23" s="120">
        <f>'Обработка результатов'!T20</f>
        <v>0</v>
      </c>
      <c r="I23" s="120"/>
    </row>
    <row r="24" spans="1:9" ht="15" customHeight="1" x14ac:dyDescent="0.25">
      <c r="A24" s="127" t="s">
        <v>205</v>
      </c>
      <c r="B24" s="127"/>
      <c r="C24" s="127"/>
      <c r="D24" s="127"/>
      <c r="E24" s="127"/>
      <c r="F24" s="127"/>
      <c r="G24" s="18">
        <f>'Обработка результатов'!T21</f>
        <v>0</v>
      </c>
      <c r="H24" s="114" t="b">
        <f>IF(AND(H23&gt;=15,H23&lt;=26),"Низкий риск",IF(AND(H23&gt;=27,H23&lt;=32),"Средний риск",IF(AND(H23&gt;=33,H23&lt;=60),"Высокий риск")))</f>
        <v>0</v>
      </c>
      <c r="I24" s="115"/>
    </row>
    <row r="25" spans="1:9" ht="15" customHeight="1" x14ac:dyDescent="0.25">
      <c r="A25" s="109" t="s">
        <v>206</v>
      </c>
      <c r="B25" s="109"/>
      <c r="C25" s="109"/>
      <c r="D25" s="109"/>
      <c r="E25" s="109"/>
      <c r="F25" s="109"/>
      <c r="G25" s="16">
        <f>'Обработка результатов'!T22</f>
        <v>0</v>
      </c>
      <c r="H25" s="116"/>
      <c r="I25" s="117"/>
    </row>
    <row r="26" spans="1:9" ht="15" customHeight="1" x14ac:dyDescent="0.25">
      <c r="A26" s="109" t="s">
        <v>207</v>
      </c>
      <c r="B26" s="109"/>
      <c r="C26" s="109"/>
      <c r="D26" s="109"/>
      <c r="E26" s="109"/>
      <c r="F26" s="109"/>
      <c r="G26" s="16">
        <f>'Обработка результатов'!T23</f>
        <v>0</v>
      </c>
      <c r="H26" s="116"/>
      <c r="I26" s="117"/>
    </row>
    <row r="27" spans="1:9" s="14" customFormat="1" ht="15" customHeight="1" x14ac:dyDescent="0.25">
      <c r="A27" s="110" t="s">
        <v>208</v>
      </c>
      <c r="B27" s="111"/>
      <c r="C27" s="111"/>
      <c r="D27" s="111"/>
      <c r="E27" s="111"/>
      <c r="F27" s="112"/>
      <c r="G27" s="16">
        <f>'Обработка результатов'!T24</f>
        <v>0</v>
      </c>
      <c r="H27" s="116"/>
      <c r="I27" s="117"/>
    </row>
    <row r="28" spans="1:9" ht="15" customHeight="1" x14ac:dyDescent="0.25">
      <c r="A28" s="109" t="s">
        <v>209</v>
      </c>
      <c r="B28" s="109"/>
      <c r="C28" s="109"/>
      <c r="D28" s="109"/>
      <c r="E28" s="109"/>
      <c r="F28" s="109"/>
      <c r="G28" s="16">
        <f>'Обработка результатов'!T26</f>
        <v>0</v>
      </c>
      <c r="H28" s="118"/>
      <c r="I28" s="119"/>
    </row>
    <row r="29" spans="1:9" x14ac:dyDescent="0.25">
      <c r="A29" s="121" t="s">
        <v>211</v>
      </c>
      <c r="B29" s="121"/>
      <c r="C29" s="121"/>
      <c r="D29" s="121"/>
      <c r="E29" s="121"/>
      <c r="F29" s="121"/>
      <c r="G29" s="121"/>
      <c r="H29" s="120">
        <f>'Обработка результатов'!T27</f>
        <v>0</v>
      </c>
      <c r="I29" s="120"/>
    </row>
    <row r="30" spans="1:9" ht="15" customHeight="1" x14ac:dyDescent="0.25">
      <c r="A30" s="127" t="s">
        <v>212</v>
      </c>
      <c r="B30" s="127"/>
      <c r="C30" s="127"/>
      <c r="D30" s="127"/>
      <c r="E30" s="127"/>
      <c r="F30" s="127"/>
      <c r="G30" s="18">
        <f>'Обработка результатов'!T28</f>
        <v>0</v>
      </c>
      <c r="H30" s="123" t="b">
        <f>IF(AND(H29&gt;=15,H29&lt;=26),"Низкий риск",IF(AND(H29&gt;=27,H29&lt;=32),"Средний риск",IF(AND(H29&gt;=33,H29&lt;=60),"Высокий риск")))</f>
        <v>0</v>
      </c>
      <c r="I30" s="123"/>
    </row>
    <row r="31" spans="1:9" ht="15" customHeight="1" x14ac:dyDescent="0.25">
      <c r="A31" s="109" t="s">
        <v>213</v>
      </c>
      <c r="B31" s="109"/>
      <c r="C31" s="109"/>
      <c r="D31" s="109"/>
      <c r="E31" s="109"/>
      <c r="F31" s="109"/>
      <c r="G31" s="16">
        <f>'Обработка результатов'!T29</f>
        <v>0</v>
      </c>
      <c r="H31" s="123"/>
      <c r="I31" s="123"/>
    </row>
    <row r="32" spans="1:9" ht="15" customHeight="1" x14ac:dyDescent="0.25">
      <c r="A32" s="109" t="s">
        <v>214</v>
      </c>
      <c r="B32" s="109"/>
      <c r="C32" s="109"/>
      <c r="D32" s="109"/>
      <c r="E32" s="109"/>
      <c r="F32" s="109"/>
      <c r="G32" s="16">
        <f>'Обработка результатов'!T30</f>
        <v>0</v>
      </c>
      <c r="H32" s="123"/>
      <c r="I32" s="123"/>
    </row>
    <row r="33" spans="1:9" ht="15" customHeight="1" x14ac:dyDescent="0.25">
      <c r="A33" s="109" t="s">
        <v>215</v>
      </c>
      <c r="B33" s="109"/>
      <c r="C33" s="109"/>
      <c r="D33" s="109"/>
      <c r="E33" s="109"/>
      <c r="F33" s="109"/>
      <c r="G33" s="16">
        <f>'Обработка результатов'!T31</f>
        <v>0</v>
      </c>
      <c r="H33" s="123"/>
      <c r="I33" s="123"/>
    </row>
    <row r="34" spans="1:9" ht="15" customHeight="1" x14ac:dyDescent="0.25">
      <c r="A34" s="109" t="s">
        <v>216</v>
      </c>
      <c r="B34" s="109"/>
      <c r="C34" s="109"/>
      <c r="D34" s="109"/>
      <c r="E34" s="109"/>
      <c r="F34" s="109"/>
      <c r="G34" s="16">
        <f>'Обработка результатов'!T32</f>
        <v>0</v>
      </c>
      <c r="H34" s="123"/>
      <c r="I34" s="123"/>
    </row>
    <row r="35" spans="1:9" ht="15" customHeight="1" x14ac:dyDescent="0.25">
      <c r="A35" s="109" t="s">
        <v>217</v>
      </c>
      <c r="B35" s="109"/>
      <c r="C35" s="109"/>
      <c r="D35" s="109"/>
      <c r="E35" s="109"/>
      <c r="F35" s="109"/>
      <c r="G35" s="16">
        <f>'Обработка результатов'!T33</f>
        <v>0</v>
      </c>
      <c r="H35" s="123"/>
      <c r="I35" s="123"/>
    </row>
    <row r="36" spans="1:9" ht="15" customHeight="1" x14ac:dyDescent="0.25">
      <c r="A36" s="109" t="s">
        <v>218</v>
      </c>
      <c r="B36" s="109"/>
      <c r="C36" s="109"/>
      <c r="D36" s="109"/>
      <c r="E36" s="109"/>
      <c r="F36" s="109"/>
      <c r="G36" s="16">
        <f>'Обработка результатов'!T34</f>
        <v>0</v>
      </c>
      <c r="H36" s="123"/>
      <c r="I36" s="123"/>
    </row>
    <row r="37" spans="1:9" ht="15" customHeight="1" x14ac:dyDescent="0.25">
      <c r="A37" s="109" t="s">
        <v>219</v>
      </c>
      <c r="B37" s="109"/>
      <c r="C37" s="109"/>
      <c r="D37" s="109"/>
      <c r="E37" s="109"/>
      <c r="F37" s="109"/>
      <c r="G37" s="16">
        <f>'Обработка результатов'!T35</f>
        <v>0</v>
      </c>
      <c r="H37" s="123"/>
      <c r="I37" s="123"/>
    </row>
    <row r="38" spans="1:9" ht="15" customHeight="1" x14ac:dyDescent="0.25">
      <c r="A38" s="109" t="s">
        <v>221</v>
      </c>
      <c r="B38" s="109"/>
      <c r="C38" s="109"/>
      <c r="D38" s="109"/>
      <c r="E38" s="109"/>
      <c r="F38" s="109"/>
      <c r="G38" s="16">
        <f>'Обработка результатов'!T36</f>
        <v>0</v>
      </c>
      <c r="H38" s="123"/>
      <c r="I38" s="123"/>
    </row>
    <row r="40" spans="1:9" ht="18.75" x14ac:dyDescent="0.3">
      <c r="A40" s="128" t="s">
        <v>222</v>
      </c>
      <c r="B40" s="128"/>
      <c r="C40" s="128"/>
      <c r="D40" s="128"/>
      <c r="E40" s="19">
        <f>SUM(H29,H23,H20,H12,H7)</f>
        <v>0</v>
      </c>
      <c r="F40" s="128" t="b">
        <f>IF(AND(E40&gt;=138,E40&lt;=168),"Низкий уровень риска",IF(AND(E40&gt;=27,E40&lt;=32),"Средний уровень риска",IF(AND(E40&gt;=169,E40&lt;=308),"Высокий уровень риска")))</f>
        <v>0</v>
      </c>
      <c r="G40" s="128"/>
      <c r="H40" s="128"/>
      <c r="I40" s="128"/>
    </row>
  </sheetData>
  <sheetProtection algorithmName="SHA-512" hashValue="+1a0SWNvv4KfJ+eHkvTBvGU4x9fcus4Ur1IslDt22QvX609HDEfwxZGn6aTScZeie1juUhDAProOEBMJMiYEvw==" saltValue="j60ZuvVPnjLSyE5X/yJyMw==" spinCount="100000" sheet="1" formatCells="0" formatColumns="0" formatRows="0" insertColumns="0" insertRows="0" insertHyperlinks="0" deleteColumns="0" deleteRows="0" selectLockedCells="1" sort="0" autoFilter="0" pivotTables="0"/>
  <mergeCells count="50">
    <mergeCell ref="A40:D40"/>
    <mergeCell ref="F40:I40"/>
    <mergeCell ref="A22:F22"/>
    <mergeCell ref="H21:I22"/>
    <mergeCell ref="H29:I29"/>
    <mergeCell ref="A29:G29"/>
    <mergeCell ref="H30:I38"/>
    <mergeCell ref="A36:F36"/>
    <mergeCell ref="A37:F37"/>
    <mergeCell ref="A38:F38"/>
    <mergeCell ref="H24:I28"/>
    <mergeCell ref="A28:F28"/>
    <mergeCell ref="A30:F30"/>
    <mergeCell ref="A27:F27"/>
    <mergeCell ref="A24:F24"/>
    <mergeCell ref="A25:F25"/>
    <mergeCell ref="A6:I6"/>
    <mergeCell ref="H7:I7"/>
    <mergeCell ref="A7:G7"/>
    <mergeCell ref="H8:I11"/>
    <mergeCell ref="H12:I12"/>
    <mergeCell ref="A12:G12"/>
    <mergeCell ref="A8:F8"/>
    <mergeCell ref="A9:F9"/>
    <mergeCell ref="A10:F10"/>
    <mergeCell ref="H13:I19"/>
    <mergeCell ref="H20:I20"/>
    <mergeCell ref="A20:G20"/>
    <mergeCell ref="H23:I23"/>
    <mergeCell ref="A23:G23"/>
    <mergeCell ref="A26:F26"/>
    <mergeCell ref="A18:F18"/>
    <mergeCell ref="A19:F19"/>
    <mergeCell ref="A21:F21"/>
    <mergeCell ref="A11:F11"/>
    <mergeCell ref="A13:F13"/>
    <mergeCell ref="A14:F14"/>
    <mergeCell ref="A15:F15"/>
    <mergeCell ref="A16:F16"/>
    <mergeCell ref="A17:F17"/>
    <mergeCell ref="A31:F31"/>
    <mergeCell ref="A32:F32"/>
    <mergeCell ref="A33:F33"/>
    <mergeCell ref="A34:F34"/>
    <mergeCell ref="A35:F35"/>
    <mergeCell ref="A1:I1"/>
    <mergeCell ref="H3:I3"/>
    <mergeCell ref="H4:I4"/>
    <mergeCell ref="B3:F3"/>
    <mergeCell ref="B4:F4"/>
  </mergeCells>
  <conditionalFormatting sqref="A13">
    <cfRule type="cellIs" dxfId="8" priority="10" operator="equal">
      <formula>"*0"</formula>
    </cfRule>
  </conditionalFormatting>
  <conditionalFormatting sqref="B3:F3">
    <cfRule type="cellIs" dxfId="7" priority="8" operator="equal">
      <formula>0</formula>
    </cfRule>
  </conditionalFormatting>
  <conditionalFormatting sqref="H3:I3">
    <cfRule type="cellIs" dxfId="6" priority="7" operator="equal">
      <formula>0</formula>
    </cfRule>
  </conditionalFormatting>
  <conditionalFormatting sqref="H8:I11">
    <cfRule type="cellIs" dxfId="5" priority="6" operator="equal">
      <formula>FALSE</formula>
    </cfRule>
  </conditionalFormatting>
  <conditionalFormatting sqref="H13">
    <cfRule type="cellIs" dxfId="4" priority="5" operator="equal">
      <formula>FALSE</formula>
    </cfRule>
  </conditionalFormatting>
  <conditionalFormatting sqref="H21:I22">
    <cfRule type="cellIs" dxfId="3" priority="4" operator="equal">
      <formula>FALSE</formula>
    </cfRule>
  </conditionalFormatting>
  <conditionalFormatting sqref="H24">
    <cfRule type="cellIs" dxfId="2" priority="3" operator="equal">
      <formula>FALSE</formula>
    </cfRule>
  </conditionalFormatting>
  <conditionalFormatting sqref="H30">
    <cfRule type="cellIs" dxfId="1" priority="2" operator="equal">
      <formula>FALSE</formula>
    </cfRule>
  </conditionalFormatting>
  <conditionalFormatting sqref="F40:I40">
    <cfRule type="cellIs" dxfId="0" priority="1" operator="equal">
      <formula>FALSE</formula>
    </cfRule>
  </conditionalFormatting>
  <pageMargins left="0.43307086614173229" right="0.23622047244094491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defaultSize="0" print="0" autoFill="0" autoPict="0" macro="[0]!SaveToPDF">
                <anchor moveWithCells="1" sizeWithCells="1">
                  <from>
                    <xdr:col>9</xdr:col>
                    <xdr:colOff>600075</xdr:colOff>
                    <xdr:row>1</xdr:row>
                    <xdr:rowOff>171450</xdr:rowOff>
                  </from>
                  <to>
                    <xdr:col>13</xdr:col>
                    <xdr:colOff>428625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Button 2">
              <controlPr defaultSize="0" print="0" autoFill="0" autoPict="0" macro="[0]!PrintD">
                <anchor moveWithCells="1" sizeWithCells="1">
                  <from>
                    <xdr:col>10</xdr:col>
                    <xdr:colOff>9525</xdr:colOff>
                    <xdr:row>8</xdr:row>
                    <xdr:rowOff>0</xdr:rowOff>
                  </from>
                  <to>
                    <xdr:col>13</xdr:col>
                    <xdr:colOff>447675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Button 3">
              <controlPr defaultSize="0" print="0" autoFill="0" autoPict="0" macro="[0]!ClearData2">
                <anchor moveWithCells="1" sizeWithCells="1">
                  <from>
                    <xdr:col>10</xdr:col>
                    <xdr:colOff>0</xdr:colOff>
                    <xdr:row>11</xdr:row>
                    <xdr:rowOff>28575</xdr:rowOff>
                  </from>
                  <to>
                    <xdr:col>13</xdr:col>
                    <xdr:colOff>438150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Button 5">
              <controlPr defaultSize="0" print="0" autoFill="0" autoPict="0" macro="[0]!SaveList">
                <anchor moveWithCells="1" sizeWithCells="1">
                  <from>
                    <xdr:col>9</xdr:col>
                    <xdr:colOff>600075</xdr:colOff>
                    <xdr:row>4</xdr:row>
                    <xdr:rowOff>219075</xdr:rowOff>
                  </from>
                  <to>
                    <xdr:col>13</xdr:col>
                    <xdr:colOff>428625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Бланк Методички</vt:lpstr>
      <vt:lpstr>Обработка результатов</vt:lpstr>
      <vt:lpstr>Печать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2024-02-29T01:35:13Z</dcterms:modified>
</cp:coreProperties>
</file>